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fentse.matsose\Documents\Tender Spec MCLM 2021\UMS (W&amp;S) 17 - 2021\"/>
    </mc:Choice>
  </mc:AlternateContent>
  <bookViews>
    <workbookView xWindow="0" yWindow="0" windowWidth="24000" windowHeight="10320" tabRatio="834" firstSheet="8" activeTab="14"/>
  </bookViews>
  <sheets>
    <sheet name="Section A - P&amp;G's" sheetId="1" r:id="rId1"/>
    <sheet name="Section B - Pipeline" sheetId="6" r:id="rId2"/>
    <sheet name="Section C - Chambers" sheetId="24" r:id="rId3"/>
    <sheet name="Section D - Mechanical " sheetId="25" r:id="rId4"/>
    <sheet name="Section E - Sewer Connection" sheetId="26" r:id="rId5"/>
    <sheet name=" F1 - Site Clearance " sheetId="28" r:id="rId6"/>
    <sheet name="F2 - Earthworks (Small Works)" sheetId="29" r:id="rId7"/>
    <sheet name="F3 - Earthworks (Pipe Trenhes)" sheetId="30" r:id="rId8"/>
    <sheet name="F4 Earthworks (ROADS, SUBGRADE)" sheetId="31" r:id="rId9"/>
    <sheet name="F5 - Constrete (Structural)" sheetId="32" r:id="rId10"/>
    <sheet name="F6Precast Concrete (Structural)" sheetId="33" r:id="rId11"/>
    <sheet name="F7 - Structural Steelwork" sheetId="34" r:id="rId12"/>
    <sheet name="F8 - Subbase " sheetId="35" r:id="rId13"/>
    <sheet name="F9 - Kerbing" sheetId="36" r:id="rId14"/>
    <sheet name="F10 Miscellaneous" sheetId="37" r:id="rId15"/>
    <sheet name="Provisional Sums" sheetId="38" r:id="rId16"/>
    <sheet name="Summary" sheetId="16"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A">[1]Sched2!#REF!</definedName>
    <definedName name="\B">[1]Sched2!#REF!</definedName>
    <definedName name="\C">[1]Sched2!#REF!</definedName>
    <definedName name="\D">[1]Sched2!#REF!</definedName>
    <definedName name="\E">[1]Sched2!#REF!</definedName>
    <definedName name="\F">[1]Sched2!#REF!</definedName>
    <definedName name="\G">[1]Sched2!#REF!</definedName>
    <definedName name="\H">[1]Sched2!#REF!</definedName>
    <definedName name="\J">[1]Sched2!#REF!</definedName>
    <definedName name="\K">[1]Sched2!#REF!</definedName>
    <definedName name="\Q">[1]Sched2!#REF!</definedName>
    <definedName name="_">'[2]Schedule 5'!#REF!</definedName>
    <definedName name="_1">#REF!</definedName>
    <definedName name="_Key1" localSheetId="16" hidden="1">#REF!</definedName>
    <definedName name="_Key1" hidden="1">#REF!</definedName>
    <definedName name="_Order1" hidden="1">255</definedName>
    <definedName name="_SEC1200">#REF!</definedName>
    <definedName name="_Sort" localSheetId="16" hidden="1">#REF!</definedName>
    <definedName name="_Sort" hidden="1">#REF!</definedName>
    <definedName name="_t1">[3]Tender!$A$1:$G$105</definedName>
    <definedName name="_VO6">#REF!</definedName>
    <definedName name="ag">'[2]Schedule 4'!$A$1</definedName>
    <definedName name="ClientAddress">[4]Input!$B$12</definedName>
    <definedName name="ClientVATNo">[4]Input!$B$13</definedName>
    <definedName name="data64">[5]Invoice!$D$39</definedName>
    <definedName name="data8">[6]Invoice!$E$12</definedName>
    <definedName name="dflt1">'[5]Customize Your Invoice'!$E$22</definedName>
    <definedName name="dflt4">'[5]Customize Your Invoice'!$E$26</definedName>
    <definedName name="dflt5">'[5]Customize Your Invoice'!$E$27</definedName>
    <definedName name="dflt6">'[5]Customize Your Invoice'!$D$28</definedName>
    <definedName name="dflt7">'[5]Customize Your Invoice'!$G$27</definedName>
    <definedName name="Evaluation">#REF!</definedName>
    <definedName name="InvPeriod">[4]Input!$B$14</definedName>
    <definedName name="_xlnm.Print_Area" localSheetId="5">' F1 - Site Clearance '!$A$1:$H$45</definedName>
    <definedName name="_xlnm.Print_Area" localSheetId="14">'F10 Miscellaneous'!$A$1:$H$47</definedName>
    <definedName name="_xlnm.Print_Area" localSheetId="6">'F2 - Earthworks (Small Works)'!$A$1:$H$45</definedName>
    <definedName name="_xlnm.Print_Area" localSheetId="7">'F3 - Earthworks (Pipe Trenhes)'!$A$1:$H$129</definedName>
    <definedName name="_xlnm.Print_Area" localSheetId="8">'F4 Earthworks (ROADS, SUBGRADE)'!$A$1:$H$45</definedName>
    <definedName name="_xlnm.Print_Area" localSheetId="9">'F5 - Constrete (Structural)'!$A$1:$H$92</definedName>
    <definedName name="_xlnm.Print_Area" localSheetId="10">'F6Precast Concrete (Structural)'!$A$1:$H$48</definedName>
    <definedName name="_xlnm.Print_Area" localSheetId="11">'F7 - Structural Steelwork'!$A$1:$H$47</definedName>
    <definedName name="_xlnm.Print_Area" localSheetId="12">'F8 - Subbase '!$A$1:$H$48</definedName>
    <definedName name="_xlnm.Print_Area" localSheetId="13">'F9 - Kerbing'!$A$1:$H$40</definedName>
    <definedName name="_xlnm.Print_Area" localSheetId="15">'Provisional Sums'!$A$1:$H$83</definedName>
    <definedName name="_xlnm.Print_Area" localSheetId="0">'Section A - P&amp;G''s'!$A$1:$H$279</definedName>
    <definedName name="_xlnm.Print_Area" localSheetId="1">'Section B - Pipeline'!$A$1:$H$267</definedName>
    <definedName name="_xlnm.Print_Area" localSheetId="2">'Section C - Chambers'!$A$1:$H$374</definedName>
    <definedName name="_xlnm.Print_Area" localSheetId="3">'Section D - Mechanical '!$A$1:$H$51</definedName>
    <definedName name="_xlnm.Print_Area" localSheetId="4">'Section E - Sewer Connection'!$A$1:$H$260</definedName>
    <definedName name="_xlnm.Print_Area" localSheetId="16">Summary!$A$1:$C$47</definedName>
    <definedName name="_xlnm.Print_Area">#REF!</definedName>
    <definedName name="Print_Area1">[7]SPCSummary!#REF!</definedName>
    <definedName name="Print_Area2">[7]SPCSummary!#REF!</definedName>
    <definedName name="_xlnm.Print_Titles" localSheetId="7">'F3 - Earthworks (Pipe Trenhes)'!$1:$5</definedName>
    <definedName name="_xlnm.Print_Titles" localSheetId="8">'F4 Earthworks (ROADS, SUBGRADE)'!$1:$5</definedName>
    <definedName name="_xlnm.Print_Titles" localSheetId="9">'F5 - Constrete (Structural)'!$1:$5</definedName>
    <definedName name="_xlnm.Print_Titles" localSheetId="10">'F6Precast Concrete (Structural)'!$1:$5</definedName>
    <definedName name="_xlnm.Print_Titles" localSheetId="11">'F7 - Structural Steelwork'!$1:$5</definedName>
    <definedName name="_xlnm.Print_Titles" localSheetId="15">'Provisional Sums'!$1:$5</definedName>
    <definedName name="_xlnm.Print_Titles" localSheetId="0">'Section A - P&amp;G''s'!$1:$5</definedName>
    <definedName name="_xlnm.Print_Titles" localSheetId="1">'Section B - Pipeline'!$1:$5</definedName>
    <definedName name="_xlnm.Print_Titles" localSheetId="2">'Section C - Chambers'!$1:$5</definedName>
    <definedName name="_xlnm.Print_Titles" localSheetId="4">'Section E - Sewer Connection'!$1:$5</definedName>
    <definedName name="_xlnm.Print_Titles">#N/A</definedName>
    <definedName name="Tender">#REF!</definedName>
    <definedName name="tender1">#REF!</definedName>
    <definedName name="TEST">"AutoShape 7"</definedName>
    <definedName name="VATRate">[8]Input!$D$29</definedName>
    <definedName name="VATStatus">[8]Input!$B$29</definedName>
    <definedName name="vital5">'[5]Customize Your Invoice'!$E$15</definedName>
  </definedNames>
  <calcPr calcId="152511"/>
</workbook>
</file>

<file path=xl/calcChain.xml><?xml version="1.0" encoding="utf-8"?>
<calcChain xmlns="http://schemas.openxmlformats.org/spreadsheetml/2006/main">
  <c r="C10" i="16" l="1"/>
  <c r="F253" i="1" l="1"/>
  <c r="H219" i="1" l="1"/>
  <c r="F22" i="38"/>
  <c r="H22" i="38" s="1"/>
  <c r="H42" i="38" s="1"/>
  <c r="F20" i="38"/>
  <c r="H20" i="38" s="1"/>
  <c r="F29" i="38"/>
  <c r="H29" i="38" s="1"/>
  <c r="F27" i="38"/>
  <c r="H27" i="38" s="1"/>
  <c r="F36" i="38"/>
  <c r="H36" i="38" s="1"/>
  <c r="F34" i="38"/>
  <c r="H34" i="38" s="1"/>
  <c r="H52" i="38"/>
  <c r="F52" i="38"/>
  <c r="F50" i="38"/>
  <c r="H50" i="38" s="1"/>
  <c r="F59" i="38"/>
  <c r="H59" i="38" s="1"/>
  <c r="F57" i="38"/>
  <c r="H57" i="38" s="1"/>
  <c r="H66" i="38"/>
  <c r="F66" i="38"/>
  <c r="F64" i="38"/>
  <c r="H64" i="38" s="1"/>
  <c r="H73" i="38"/>
  <c r="F73" i="38"/>
  <c r="F71" i="38"/>
  <c r="H71" i="38" s="1"/>
  <c r="H80" i="38"/>
  <c r="H78" i="38"/>
  <c r="F80" i="38"/>
  <c r="F78" i="38"/>
  <c r="H111" i="30"/>
  <c r="H48" i="30"/>
  <c r="H37" i="30"/>
  <c r="H33" i="30"/>
  <c r="H31" i="30"/>
  <c r="H17" i="30"/>
  <c r="F111" i="30"/>
  <c r="H255" i="26"/>
  <c r="H221" i="1" l="1"/>
  <c r="H26" i="1" l="1"/>
  <c r="H45" i="38"/>
  <c r="H167" i="24" l="1"/>
  <c r="B17" i="16"/>
  <c r="F41" i="24"/>
  <c r="H40" i="1"/>
  <c r="F18" i="31" l="1"/>
  <c r="H18" i="31" s="1"/>
  <c r="H23" i="29"/>
  <c r="H154" i="26"/>
  <c r="H76" i="38"/>
  <c r="H69" i="38"/>
  <c r="H62" i="38"/>
  <c r="H55" i="38"/>
  <c r="H48" i="38"/>
  <c r="H32" i="38"/>
  <c r="H25" i="38"/>
  <c r="H18" i="38"/>
  <c r="H15" i="38"/>
  <c r="H13" i="38"/>
  <c r="H11" i="38"/>
  <c r="H17" i="37"/>
  <c r="H13" i="37"/>
  <c r="F15" i="37" s="1"/>
  <c r="H15" i="37" s="1"/>
  <c r="H9" i="37"/>
  <c r="F11" i="37" s="1"/>
  <c r="H11" i="37" s="1"/>
  <c r="H15" i="36"/>
  <c r="H13" i="36"/>
  <c r="H11" i="36"/>
  <c r="H21" i="35"/>
  <c r="H15" i="35"/>
  <c r="H9" i="35"/>
  <c r="H17" i="34"/>
  <c r="H15" i="34"/>
  <c r="H13" i="34"/>
  <c r="H15" i="33"/>
  <c r="H11" i="33"/>
  <c r="H83" i="32"/>
  <c r="H81" i="32"/>
  <c r="H79" i="32"/>
  <c r="H77" i="32"/>
  <c r="H75" i="32"/>
  <c r="H73" i="32"/>
  <c r="H71" i="32"/>
  <c r="H69" i="32"/>
  <c r="H65" i="32"/>
  <c r="H63" i="32"/>
  <c r="H59" i="32"/>
  <c r="H57" i="32"/>
  <c r="H55" i="32"/>
  <c r="H48" i="32"/>
  <c r="H44" i="32"/>
  <c r="H42" i="32"/>
  <c r="H40" i="32"/>
  <c r="H16" i="32"/>
  <c r="H12" i="32"/>
  <c r="H29" i="31"/>
  <c r="H24" i="31"/>
  <c r="H22" i="31"/>
  <c r="H20" i="31"/>
  <c r="H13" i="31"/>
  <c r="H11" i="31"/>
  <c r="H109" i="30"/>
  <c r="F31" i="30"/>
  <c r="H41" i="29"/>
  <c r="H39" i="29"/>
  <c r="H35" i="29"/>
  <c r="H31" i="29"/>
  <c r="H29" i="29"/>
  <c r="H25" i="29"/>
  <c r="H18" i="29"/>
  <c r="H16" i="29"/>
  <c r="H14" i="29"/>
  <c r="H40" i="28"/>
  <c r="H38" i="28"/>
  <c r="H36" i="28"/>
  <c r="H19" i="28"/>
  <c r="H17" i="28"/>
  <c r="H15" i="28"/>
  <c r="H11" i="28"/>
  <c r="H42" i="28" l="1"/>
  <c r="F42" i="28"/>
  <c r="H47" i="37"/>
  <c r="C35" i="16" s="1"/>
  <c r="H48" i="35"/>
  <c r="C33" i="16" s="1"/>
  <c r="H47" i="34"/>
  <c r="C32" i="16" s="1"/>
  <c r="H48" i="33"/>
  <c r="C31" i="16" s="1"/>
  <c r="H43" i="30"/>
  <c r="H46" i="30" s="1"/>
  <c r="H45" i="28"/>
  <c r="C26" i="16" s="1"/>
  <c r="H40" i="36"/>
  <c r="C34" i="16" s="1"/>
  <c r="H9" i="31"/>
  <c r="F16" i="31"/>
  <c r="H16" i="31" s="1"/>
  <c r="H21" i="29"/>
  <c r="H45" i="29" s="1"/>
  <c r="C27" i="16" s="1"/>
  <c r="H32" i="32"/>
  <c r="H83" i="38" l="1"/>
  <c r="C36" i="16" s="1"/>
  <c r="H26" i="32"/>
  <c r="H30" i="32"/>
  <c r="H34" i="32"/>
  <c r="H86" i="30"/>
  <c r="H45" i="31"/>
  <c r="C29" i="16" s="1"/>
  <c r="H28" i="32"/>
  <c r="H24" i="32"/>
  <c r="H92" i="32" l="1"/>
  <c r="C30" i="16" s="1"/>
  <c r="C37" i="16" s="1"/>
  <c r="H50" i="32"/>
  <c r="H53" i="32" s="1"/>
  <c r="H89" i="30"/>
  <c r="H129" i="30" s="1"/>
  <c r="H15" i="26"/>
  <c r="H249" i="26"/>
  <c r="H140" i="26"/>
  <c r="C28" i="16" l="1"/>
  <c r="H229" i="26"/>
  <c r="H199" i="26"/>
  <c r="H191" i="26"/>
  <c r="H189" i="26"/>
  <c r="H144" i="26"/>
  <c r="H37" i="26"/>
  <c r="H29" i="26"/>
  <c r="H25" i="26"/>
  <c r="H21" i="26"/>
  <c r="H19" i="26"/>
  <c r="H17" i="26"/>
  <c r="H260" i="26" l="1"/>
  <c r="C24" i="16" s="1"/>
  <c r="H215" i="26"/>
  <c r="H175" i="26"/>
  <c r="C22" i="16" s="1"/>
  <c r="H44" i="26"/>
  <c r="H47" i="26" s="1"/>
  <c r="H88" i="26" s="1"/>
  <c r="H91" i="26" s="1"/>
  <c r="H134" i="26" s="1"/>
  <c r="C23" i="16"/>
  <c r="B19" i="16"/>
  <c r="B14" i="16"/>
  <c r="H17" i="25"/>
  <c r="H13" i="25"/>
  <c r="F23" i="24"/>
  <c r="H23" i="24" s="1"/>
  <c r="H31" i="24"/>
  <c r="H29" i="24"/>
  <c r="H21" i="24"/>
  <c r="H50" i="25" l="1"/>
  <c r="C19" i="16" s="1"/>
  <c r="F242" i="24" l="1"/>
  <c r="F234" i="24"/>
  <c r="F226" i="24"/>
  <c r="F224" i="24"/>
  <c r="F202" i="24"/>
  <c r="F189" i="24"/>
  <c r="F186" i="24"/>
  <c r="F165" i="24"/>
  <c r="F161" i="24"/>
  <c r="F159" i="24"/>
  <c r="F116" i="24"/>
  <c r="F114" i="24"/>
  <c r="F54" i="24"/>
  <c r="F52" i="24"/>
  <c r="F312" i="24" l="1"/>
  <c r="H116" i="24" l="1"/>
  <c r="H146" i="24"/>
  <c r="H161" i="24" l="1"/>
  <c r="H19" i="6"/>
  <c r="H17" i="6"/>
  <c r="H262" i="6"/>
  <c r="H306" i="24"/>
  <c r="H312" i="24"/>
  <c r="H318" i="24"/>
  <c r="H144" i="24"/>
  <c r="H150" i="24"/>
  <c r="H152" i="24"/>
  <c r="H159" i="24"/>
  <c r="H165" i="24"/>
  <c r="H186" i="24"/>
  <c r="H189" i="24"/>
  <c r="H202" i="24"/>
  <c r="H224" i="24"/>
  <c r="H226" i="24"/>
  <c r="H234" i="24"/>
  <c r="H242" i="24"/>
  <c r="H252" i="24"/>
  <c r="H258" i="24"/>
  <c r="H277" i="24"/>
  <c r="H282" i="24"/>
  <c r="H284" i="24"/>
  <c r="H290" i="24"/>
  <c r="H114" i="24"/>
  <c r="H252" i="6"/>
  <c r="H258" i="6"/>
  <c r="H264" i="6"/>
  <c r="B16" i="16"/>
  <c r="B15" i="16"/>
  <c r="H153" i="6"/>
  <c r="H157" i="6"/>
  <c r="H141" i="6"/>
  <c r="B9" i="16"/>
  <c r="B10" i="16"/>
  <c r="B11" i="16"/>
  <c r="B12" i="16"/>
  <c r="H45" i="24"/>
  <c r="H48" i="24" s="1"/>
  <c r="H54" i="24"/>
  <c r="H14" i="1"/>
  <c r="H17" i="1"/>
  <c r="H31" i="1"/>
  <c r="H44" i="1"/>
  <c r="H48" i="1"/>
  <c r="H50" i="1"/>
  <c r="H54" i="1"/>
  <c r="H58" i="1"/>
  <c r="H60" i="1"/>
  <c r="H62" i="1"/>
  <c r="H64" i="1"/>
  <c r="H66" i="1"/>
  <c r="H68" i="1"/>
  <c r="H80" i="1"/>
  <c r="H86" i="1"/>
  <c r="H89" i="1"/>
  <c r="H93" i="1"/>
  <c r="H97" i="1"/>
  <c r="H101" i="1"/>
  <c r="H111" i="1"/>
  <c r="H113" i="1"/>
  <c r="H115" i="1"/>
  <c r="H119" i="1"/>
  <c r="H121" i="1"/>
  <c r="H125" i="1"/>
  <c r="H129" i="1"/>
  <c r="H131" i="1" s="1"/>
  <c r="H133" i="1"/>
  <c r="F135" i="1" s="1"/>
  <c r="H144" i="1"/>
  <c r="H148" i="1"/>
  <c r="F150" i="1" s="1"/>
  <c r="H150" i="1" s="1"/>
  <c r="H152" i="1"/>
  <c r="F154" i="1" s="1"/>
  <c r="H154" i="1" s="1"/>
  <c r="H160" i="1"/>
  <c r="H168" i="1"/>
  <c r="H170" i="1"/>
  <c r="H174" i="1"/>
  <c r="F176" i="1" s="1"/>
  <c r="H180" i="1"/>
  <c r="H182" i="1"/>
  <c r="H184" i="1"/>
  <c r="H186" i="1"/>
  <c r="H188" i="1"/>
  <c r="H190" i="1"/>
  <c r="H192" i="1"/>
  <c r="H194" i="1"/>
  <c r="H196" i="1"/>
  <c r="H198" i="1"/>
  <c r="H200" i="1"/>
  <c r="H206" i="1"/>
  <c r="H215" i="1"/>
  <c r="F217" i="1" s="1"/>
  <c r="H217" i="1" s="1"/>
  <c r="H224" i="1"/>
  <c r="H228" i="1"/>
  <c r="H230" i="1"/>
  <c r="H232" i="1"/>
  <c r="H234" i="1"/>
  <c r="F236" i="1" s="1"/>
  <c r="H236" i="1" s="1"/>
  <c r="H246" i="1"/>
  <c r="F248" i="1" s="1"/>
  <c r="H248" i="1" s="1"/>
  <c r="H251" i="1"/>
  <c r="H253" i="1" s="1"/>
  <c r="H196" i="24"/>
  <c r="H52" i="24"/>
  <c r="H59" i="6"/>
  <c r="H254" i="6"/>
  <c r="H13" i="6"/>
  <c r="H33" i="6"/>
  <c r="H75" i="6"/>
  <c r="H61" i="6"/>
  <c r="H176" i="1" l="1"/>
  <c r="F226" i="1"/>
  <c r="H226" i="1" s="1"/>
  <c r="H170" i="24"/>
  <c r="H173" i="24" s="1"/>
  <c r="H217" i="24" s="1"/>
  <c r="H92" i="24"/>
  <c r="F146" i="1"/>
  <c r="H146" i="1" s="1"/>
  <c r="F131" i="1"/>
  <c r="H35" i="1"/>
  <c r="H135" i="1"/>
  <c r="H128" i="24"/>
  <c r="H326" i="24"/>
  <c r="H77" i="6"/>
  <c r="H71" i="6"/>
  <c r="H267" i="6"/>
  <c r="C12" i="16" s="1"/>
  <c r="H177" i="6"/>
  <c r="H180" i="6" s="1"/>
  <c r="H226" i="6" s="1"/>
  <c r="C11" i="16" s="1"/>
  <c r="H51" i="6"/>
  <c r="C9" i="16" s="1"/>
  <c r="H88" i="6" l="1"/>
  <c r="H91" i="6" s="1"/>
  <c r="H135" i="6" s="1"/>
  <c r="H220" i="24"/>
  <c r="H261" i="24" s="1"/>
  <c r="H264" i="24" s="1"/>
  <c r="H294" i="24" s="1"/>
  <c r="C15" i="16"/>
  <c r="C14" i="16"/>
  <c r="C16" i="16" l="1"/>
  <c r="H329" i="24"/>
  <c r="H374" i="24" s="1"/>
  <c r="C17" i="16" l="1"/>
  <c r="H38" i="1" l="1"/>
  <c r="H71" i="1" s="1"/>
  <c r="H74" i="1" s="1"/>
  <c r="H104" i="1" s="1"/>
  <c r="H107" i="1" s="1"/>
  <c r="H137" i="1" s="1"/>
  <c r="H140" i="1" s="1"/>
  <c r="H163" i="1" s="1"/>
  <c r="H166" i="1" s="1"/>
  <c r="H208" i="1" s="1"/>
  <c r="H211" i="1" s="1"/>
  <c r="H238" i="1" s="1"/>
  <c r="H241" i="1" s="1"/>
  <c r="H278" i="1" s="1"/>
  <c r="C7" i="16" s="1"/>
  <c r="C21" i="16" l="1"/>
  <c r="C38" i="16" l="1"/>
  <c r="C39" i="16"/>
  <c r="C40" i="16" l="1"/>
  <c r="C41" i="16" s="1"/>
  <c r="C42" i="16" s="1"/>
</calcChain>
</file>

<file path=xl/sharedStrings.xml><?xml version="1.0" encoding="utf-8"?>
<sst xmlns="http://schemas.openxmlformats.org/spreadsheetml/2006/main" count="2351" uniqueCount="1290">
  <si>
    <t>8.3.1</t>
  </si>
  <si>
    <t>Contractual requirements</t>
  </si>
  <si>
    <t>Sum</t>
  </si>
  <si>
    <t>8.3.3</t>
  </si>
  <si>
    <t>General safety obligations</t>
  </si>
  <si>
    <t>Risk assessment</t>
  </si>
  <si>
    <t>8.4.1</t>
  </si>
  <si>
    <t>8.4.3</t>
  </si>
  <si>
    <t>8.4.4</t>
  </si>
  <si>
    <t>8.4.5</t>
  </si>
  <si>
    <t>Other time-related obligations</t>
  </si>
  <si>
    <t>%</t>
  </si>
  <si>
    <t>Prov Sum</t>
  </si>
  <si>
    <t>h</t>
  </si>
  <si>
    <t>Training</t>
  </si>
  <si>
    <t>Materials</t>
  </si>
  <si>
    <t>Dealing with traffic</t>
  </si>
  <si>
    <t>PC Sum</t>
  </si>
  <si>
    <t>Additional quality control tests by approved laboratory as instructed by the Engineer. (The cost of tests not conforming to the specified standards shall not be included for payment.</t>
  </si>
  <si>
    <t>SABS 1200 DB</t>
  </si>
  <si>
    <t>8.3.2</t>
  </si>
  <si>
    <t xml:space="preserve"> m³</t>
  </si>
  <si>
    <t>2) Hard rock excavation</t>
  </si>
  <si>
    <t>3) Excavation in soft material by labour based methods for trenches shallower than 1,5m. Compaction by labour based methods is excluded.</t>
  </si>
  <si>
    <t xml:space="preserve">Make up deficiency in backfill material </t>
  </si>
  <si>
    <t xml:space="preserve"> </t>
  </si>
  <si>
    <t>8.3.3.1</t>
  </si>
  <si>
    <t>8.3.3.3</t>
  </si>
  <si>
    <t>Compaction in road reserves</t>
  </si>
  <si>
    <t>8.3.5</t>
  </si>
  <si>
    <t>i) HT Underground cable</t>
  </si>
  <si>
    <t>No.</t>
  </si>
  <si>
    <t>ii) HT Overhead cable</t>
  </si>
  <si>
    <t>iii) LT Underground cable</t>
  </si>
  <si>
    <t>iv) LT Overhead cable</t>
  </si>
  <si>
    <t>v) Telkom underground cable</t>
  </si>
  <si>
    <t>vi) Telkom overhead cable</t>
  </si>
  <si>
    <t>8.3.6</t>
  </si>
  <si>
    <t>8.3.6.1</t>
  </si>
  <si>
    <t>Reinstate road surfaces complete with all courses</t>
  </si>
  <si>
    <t xml:space="preserve"> m²</t>
  </si>
  <si>
    <t>SABS 1200 L</t>
  </si>
  <si>
    <t>8.2.1</t>
  </si>
  <si>
    <t>m</t>
  </si>
  <si>
    <t>8.2.2</t>
  </si>
  <si>
    <t>No</t>
  </si>
  <si>
    <t>SABS 1200 LB</t>
  </si>
  <si>
    <t>Provision of Bedding from Trench Excavation with unlimited free haul distance</t>
  </si>
  <si>
    <t>Supply only of Bedding by Importation</t>
  </si>
  <si>
    <t>From other necessary excavations within the free haul distance</t>
  </si>
  <si>
    <t>From borrow pits (provisional)</t>
  </si>
  <si>
    <t>8.2.2.3</t>
  </si>
  <si>
    <t>From Commercial sources including total haul distance (provisional)</t>
  </si>
  <si>
    <t>8.2.4</t>
  </si>
  <si>
    <t>Encasing of Pipes in Concrete</t>
  </si>
  <si>
    <t>Encasing of Pipes in Soilcrete</t>
  </si>
  <si>
    <t xml:space="preserve">Provisional Sum for dealing with Ground Water </t>
  </si>
  <si>
    <t>DESCRIPTION</t>
  </si>
  <si>
    <t>1) Exceeding 0,0m but not exceeding 1,0m</t>
  </si>
  <si>
    <t>b) Extra-over items a) above for</t>
  </si>
  <si>
    <t>Excavation Ancillaries</t>
  </si>
  <si>
    <t>a) Services that intersect a trench</t>
  </si>
  <si>
    <t>b) Services that adjoin a trench</t>
  </si>
  <si>
    <t>Finishing</t>
  </si>
  <si>
    <t>a) Complete with all courses except surfacing</t>
  </si>
  <si>
    <t>8.2.8</t>
  </si>
  <si>
    <t>a) Selected granular material</t>
  </si>
  <si>
    <t>b) Selected fill material</t>
  </si>
  <si>
    <t>TOTAL TENDER AMOUNT</t>
  </si>
  <si>
    <t>Rate Only</t>
  </si>
  <si>
    <t>B1</t>
  </si>
  <si>
    <t>B2</t>
  </si>
  <si>
    <t>B2.1</t>
  </si>
  <si>
    <t>B2.2</t>
  </si>
  <si>
    <t>C1</t>
  </si>
  <si>
    <t>C2</t>
  </si>
  <si>
    <t>C3</t>
  </si>
  <si>
    <t>C4</t>
  </si>
  <si>
    <t>Existing Services that intersect or adjoin</t>
  </si>
  <si>
    <t>Excavation</t>
  </si>
  <si>
    <t>Bends</t>
  </si>
  <si>
    <t>Ancillaries</t>
  </si>
  <si>
    <t>3) Exceeding 1,51m but not exceeding 2,0m</t>
  </si>
  <si>
    <t>2) Exceeding 1,01m but not exceeding 1,5m</t>
  </si>
  <si>
    <t>Thrust Block</t>
  </si>
  <si>
    <t>V = Volume (m3) and X = Width (m)</t>
  </si>
  <si>
    <t>Dimensions as per details per drawing</t>
  </si>
  <si>
    <t>1200 C</t>
  </si>
  <si>
    <t>Site clearance</t>
  </si>
  <si>
    <t>Remove and grub large trees and tree stumps of girth</t>
  </si>
  <si>
    <t>a) over 1m and up to and including 2m</t>
  </si>
  <si>
    <t>b) over 2m and up to and including 3m</t>
  </si>
  <si>
    <t>B3</t>
  </si>
  <si>
    <t>B4</t>
  </si>
  <si>
    <t>8.2.6</t>
  </si>
  <si>
    <t>Clear hedge</t>
  </si>
  <si>
    <t>Clear fence</t>
  </si>
  <si>
    <t>8.2.9</t>
  </si>
  <si>
    <t>m³.km</t>
  </si>
  <si>
    <t>m³</t>
  </si>
  <si>
    <t>LI</t>
  </si>
  <si>
    <t>1200 A</t>
  </si>
  <si>
    <t>FIXED-CHARGE ITEMS</t>
  </si>
  <si>
    <t>Special Risk Insurance:  SASRIA</t>
  </si>
  <si>
    <t>The policy must include cover for:</t>
  </si>
  <si>
    <t>1. Material bought by the Contractor
2. Material bought by the Municipality by Cession Agreement with Contractor's suppliers
3. Looting</t>
  </si>
  <si>
    <t>Note on item 1.1.1 &amp; 1.1.2:</t>
  </si>
  <si>
    <t>1. Where the item is not completed no allowance will be made in the monthly payment certificate for unused material on site
2. Material will be paid for only when a letter or cession is provided from the supplier that ownership of material has been transferred to the Contractor</t>
  </si>
  <si>
    <t>Special Risk Insurance:  Dolomite Risk</t>
  </si>
  <si>
    <t>1</t>
  </si>
  <si>
    <t>Establishment of Facilities on the Site</t>
  </si>
  <si>
    <t>8.3.2.1</t>
  </si>
  <si>
    <t>Facilities for the Engineer</t>
  </si>
  <si>
    <t>8.3.2.2</t>
  </si>
  <si>
    <t>Facilities for the Contractor</t>
  </si>
  <si>
    <t>Other fixed-charged obligations</t>
  </si>
  <si>
    <t>General Responsibilities and other Fixed Charged Obligations</t>
  </si>
  <si>
    <t>Provision of small tools to local labour</t>
  </si>
  <si>
    <t>8.3.4</t>
  </si>
  <si>
    <t>Removal of site establishment</t>
  </si>
  <si>
    <t>Removal of Site Establishment on completion and make good to the satisfaction of the Engineer</t>
  </si>
  <si>
    <t>Occupational Health &amp; Safety Act (At 85 of 1993 and amendments)</t>
  </si>
  <si>
    <t>Compile Health and safety Plan</t>
  </si>
  <si>
    <t>Prepare and submit consolidated Safety File on completion of the project</t>
  </si>
  <si>
    <t>Personnel Protective clothing and Equipment as per EPWP Branding requirements including PPE for visitors and the CLO</t>
  </si>
  <si>
    <t>Medical Assessment of Employees and medical certificates</t>
  </si>
  <si>
    <t>TIME RELATED ITEMS (for the duration of the contract unless otherwise stated)</t>
  </si>
  <si>
    <t>mnth</t>
  </si>
  <si>
    <t>8.4.2</t>
  </si>
  <si>
    <t>Operation and Maintenance of Facilities on Site</t>
  </si>
  <si>
    <t>8.4.2.1</t>
  </si>
  <si>
    <t>Name Boards:</t>
  </si>
  <si>
    <t>Project construction boards, supplied and erected according to drawing details</t>
  </si>
  <si>
    <t>8.4.2.2</t>
  </si>
  <si>
    <t>Supervision for the duration of the contract</t>
  </si>
  <si>
    <t>Company and Head office overhead costs for the duration of the contract</t>
  </si>
  <si>
    <t>Company and Head Office overhead costs for duration of the Contract</t>
  </si>
  <si>
    <t>Maintenance of small tools issued to local labour</t>
  </si>
  <si>
    <t>Attendance to other Contractors on site</t>
  </si>
  <si>
    <t>Disruption of Work</t>
  </si>
  <si>
    <t>Allow for all costs which could be experienced as a result of disruption or standing time caused by unrest situation, general strikes in the areas (including moving of plant and materials) (Days claimed subject to Engineers approval)</t>
  </si>
  <si>
    <t>day</t>
  </si>
  <si>
    <t>SUMS STATED PROVISIONALLY BY THE ENGINEER</t>
  </si>
  <si>
    <t>Alterations and connections to Municipal services and repairs to damaged services where approved by the Engineer</t>
  </si>
  <si>
    <t>Extra over item 1.13.1 percentage to cover costs, overheads and profits</t>
  </si>
  <si>
    <t>Alterations and connections to existing services by Authorities</t>
  </si>
  <si>
    <t>Extra over item 1.13.3 percentage to cover costs, overheads and profits</t>
  </si>
  <si>
    <t>PRIME COST ITEMS</t>
  </si>
  <si>
    <t>Extra over item 1.14.1 percentage to cover costs, overheads and profits</t>
  </si>
  <si>
    <t>Monthly Environmental Audits to be conducted by an approved Professional Service Provider and to comply with Environmental Act.</t>
  </si>
  <si>
    <t>Extra over item 1.14.3 percentage to cover costs, overheads and profits</t>
  </si>
  <si>
    <t>Monthly Health and Safety Audits to be conducted by an approved Professional Service Provider and to comply with the Health and Safety Act.</t>
  </si>
  <si>
    <t>Extra over item 1.14.5 percentage to cover costs, overheads and profits</t>
  </si>
  <si>
    <t>Daywork (Provisional)</t>
  </si>
  <si>
    <t>Labour (incl. overheads, profit, small tools, etc.)</t>
  </si>
  <si>
    <t>Skilled</t>
  </si>
  <si>
    <t>Semi-skilled</t>
  </si>
  <si>
    <t>Unskilled</t>
  </si>
  <si>
    <t>Nett costs of Materials</t>
  </si>
  <si>
    <t>Extra over item 1.15.2.1 percentage to cover costs, overheads and profits</t>
  </si>
  <si>
    <t>Plant  (incl. overheads, profits, operators, fuel, etc.)</t>
  </si>
  <si>
    <t>Backactor     CAT 320</t>
  </si>
  <si>
    <t>Loader          CAT 936</t>
  </si>
  <si>
    <t>Grader          CAT 140 G</t>
  </si>
  <si>
    <t>Roller            BW 212</t>
  </si>
  <si>
    <t>Compressor   325 CFM plus tools</t>
  </si>
  <si>
    <t>Tipper Truck   6m3</t>
  </si>
  <si>
    <t>Tipper Truck   10m3</t>
  </si>
  <si>
    <t>Whacker</t>
  </si>
  <si>
    <t>Bobcat</t>
  </si>
  <si>
    <t>TLB</t>
  </si>
  <si>
    <t>TEMPORARY WORKS</t>
  </si>
  <si>
    <t>8.8.2</t>
  </si>
  <si>
    <t xml:space="preserve">Deal with traffic and maintain access (or accommodation of traffic) for the full duration of the construction period </t>
  </si>
  <si>
    <t>Existing Services</t>
  </si>
  <si>
    <t>a) Supply or hire and use specialist equipment for the detection of underground services (On instruction of the Engineer)</t>
  </si>
  <si>
    <t>Extra over item 1.16.2.1 percentage to cover costs, overheads and profits</t>
  </si>
  <si>
    <t>c) Excavate by hand in soft material to expose existing services where instructed by the Engineer</t>
  </si>
  <si>
    <t>d) Protection of existing services on site for the full duration of the Contract</t>
  </si>
  <si>
    <t>8.8.5</t>
  </si>
  <si>
    <t>Cost of Survey in terms of the Land Survey Act</t>
  </si>
  <si>
    <t>Extra over item 1.17.1 percentage to cover costs, overheads and profits</t>
  </si>
  <si>
    <t>Locate and record all survey beacons, bench marks and erf boundary pegs in the vicinity of the Works</t>
  </si>
  <si>
    <t>Protection of beacons, bench marks and pegs located under item 1.17.3</t>
  </si>
  <si>
    <t>Where ordered by the Engineer, re-establish boundary pegs and special pegs by a registered Land Surveyor when pegs have been removed, or disturbed prior to commencement of construction</t>
  </si>
  <si>
    <t>Re-establish or place boundary pegs or control pegs by a Registered Land Surveyor only on instruction by the Engineer</t>
  </si>
  <si>
    <t>Extra over item 1.17.6 percentage to cover costs, overheads and profits</t>
  </si>
  <si>
    <t>COMMUNITY PARTICIPATION</t>
  </si>
  <si>
    <t>Allow for Accredited Training for Local Labour all inclusive of Transport and Subsistence as per EPWP guidelines</t>
  </si>
  <si>
    <t>Extra over item 1.18.1.1 percentage to cover costs, overheads and profits</t>
  </si>
  <si>
    <t>Community Liaison Officer</t>
  </si>
  <si>
    <t>Extra over item 1.18.2.1 percentage to cover costs, overheads and profits</t>
  </si>
  <si>
    <t>a) Excavate in all materials for trenches 0-1m wide, backfill, compact, and dispose of surplus and/or unsuitable material, for any pipe size for total trench depth within the free haul distance</t>
  </si>
  <si>
    <t>c) Hand Excavation and dispose of unsuitable material from trench bottom (provisional)</t>
  </si>
  <si>
    <t>b) By importation from designated borrow pits</t>
  </si>
  <si>
    <t>c) By importation from commercial or off-site sources selected by the Contractor including the total haul distance</t>
  </si>
  <si>
    <t xml:space="preserve">b) Asphalt 30mm thick in roadway </t>
  </si>
  <si>
    <t>b) V = 0.1 ; W =0.5</t>
  </si>
  <si>
    <t>d) V = 0.45 ; W =1.1</t>
  </si>
  <si>
    <t>ADD 15% VAT</t>
  </si>
  <si>
    <t>SUB TOTAL A</t>
  </si>
  <si>
    <t>SUB TOTAL B</t>
  </si>
  <si>
    <t>c) V = 0.3 ; W =0.85</t>
  </si>
  <si>
    <t>a) V = 0.05 ; W =0.275</t>
  </si>
  <si>
    <t>Remove topsoil to depth of 150mm and stockpile</t>
  </si>
  <si>
    <t>4) Exceeding 2,01m but not exceeding 3.0m</t>
  </si>
  <si>
    <t>4) Exceeding 3,01m but not exceeding 4.0m</t>
  </si>
  <si>
    <t>A1</t>
  </si>
  <si>
    <t>A4</t>
  </si>
  <si>
    <t>EQUIPMENT ITEMS</t>
  </si>
  <si>
    <t>The costs of Contractor's equipment, Temporary Works or both which may be required either for the execution of the Works in general or with specific areas or operations or Portions of the Works shall be priced in Part A : General PC 1.004 and 1.008 and not included in the rates for the quantity proportional items below</t>
  </si>
  <si>
    <t>Bulk surface excavations</t>
  </si>
  <si>
    <t>Excavation in all materials to spoil</t>
  </si>
  <si>
    <t>9.001(a)</t>
  </si>
  <si>
    <t>Restricted excavation for:</t>
  </si>
  <si>
    <t>Isolating Valve, 
300 to 500mm diameter</t>
  </si>
  <si>
    <t>Flow meter, 
300 to 500mm diameter</t>
  </si>
  <si>
    <t>Excavation in all materials to  stockpile</t>
  </si>
  <si>
    <t>9.003(a)</t>
  </si>
  <si>
    <t>Additional excavation in all material</t>
  </si>
  <si>
    <t xml:space="preserve">9.005(a) </t>
  </si>
  <si>
    <t>Restricted excavation</t>
  </si>
  <si>
    <t>9.005(b)</t>
  </si>
  <si>
    <t>Bulk excavation</t>
  </si>
  <si>
    <t>Extra-Over items 9.001 to 9.005 for hard excavation (blasting)</t>
  </si>
  <si>
    <t>Extra-over items 9.001 to 9.005 for hard excavation (by non-explosive means)</t>
  </si>
  <si>
    <t>Insitu treatment of foundations</t>
  </si>
  <si>
    <t>9.009(a)</t>
  </si>
  <si>
    <t>Compaction of in-situ material (95% MOD AASHTO density)</t>
  </si>
  <si>
    <t>m²</t>
  </si>
  <si>
    <t>9.009(b)</t>
  </si>
  <si>
    <t>In-situ treatment by ripping</t>
  </si>
  <si>
    <t>9.009(c)</t>
  </si>
  <si>
    <t>In-situ treatment by blasting</t>
  </si>
  <si>
    <t>Excavation by hand</t>
  </si>
  <si>
    <t xml:space="preserve">9.010(a) </t>
  </si>
  <si>
    <t>Overhaul</t>
  </si>
  <si>
    <t>Embankment, terraces and structure backfill</t>
  </si>
  <si>
    <t>Construction of embankment or structure backfill</t>
  </si>
  <si>
    <t>15.013(a)</t>
  </si>
  <si>
    <t>Compaction to specified density:</t>
  </si>
  <si>
    <t>From excavations:</t>
  </si>
  <si>
    <t>Selected layers in structure backfill (G7 material) - 93% MOD AASHTO</t>
  </si>
  <si>
    <t>Selected layers and cement stabilized in embankments/fill around chambers compacted to 90% of modified AASHTO density</t>
  </si>
  <si>
    <t>Selected layers in structure backfill (G7 material) - 93% MOD AASHTO:</t>
  </si>
  <si>
    <t>From commercial sources:</t>
  </si>
  <si>
    <t>The costs of Contractor's equipment, Temporary Works or both which may be required either for the execution of the Works in general or with specific areas or operations or Portions of the Works shall be priced in Part A : General PC 1.004  and 1.008 and not included in the rates for the quantity proportional items below</t>
  </si>
  <si>
    <t>SCHEDULED FORMWORK ITEMS</t>
  </si>
  <si>
    <t>Rough formwork to:</t>
  </si>
  <si>
    <t>20.001(a)</t>
  </si>
  <si>
    <t>Vertical surfaces:</t>
  </si>
  <si>
    <t>Sides of chamber floor slabs</t>
  </si>
  <si>
    <t>Sides of sumps</t>
  </si>
  <si>
    <t>Smooth formwork to:</t>
  </si>
  <si>
    <t>20.002(a)</t>
  </si>
  <si>
    <t>Sides of chamber walls</t>
  </si>
  <si>
    <t>Sides of plinths</t>
  </si>
  <si>
    <t>Roof slab edges</t>
  </si>
  <si>
    <t>Chambers</t>
  </si>
  <si>
    <t>20.002(b)</t>
  </si>
  <si>
    <t>Horizontal surfaces:</t>
  </si>
  <si>
    <t>Soffits of septic tank roof slabs and remove through confined spaces / access openings</t>
  </si>
  <si>
    <t>Narrow widths (up to 300mm wide)</t>
  </si>
  <si>
    <t>20.005(a)</t>
  </si>
  <si>
    <t>Different widths in the following ranges:</t>
  </si>
  <si>
    <t>Over 100mm and up to 200mm (roof slab edges)</t>
  </si>
  <si>
    <t>Over 200mm and up to 300mm (sides of sumps)</t>
  </si>
  <si>
    <t>20.005(b)</t>
  </si>
  <si>
    <t>Grooves, chases and splays:</t>
  </si>
  <si>
    <t>25mm Drip groove</t>
  </si>
  <si>
    <t>SCHEDULED REINFORCEMENT ITEMS</t>
  </si>
  <si>
    <t>Steel bars:</t>
  </si>
  <si>
    <t>20.007(a)</t>
  </si>
  <si>
    <t>Mild-steel and high-tensile steel bars</t>
  </si>
  <si>
    <t>All diameters</t>
  </si>
  <si>
    <t>t</t>
  </si>
  <si>
    <t>SCHEDULED CONCRETE ITEMS</t>
  </si>
  <si>
    <t>Blinding layer class 15/19mm</t>
  </si>
  <si>
    <t>20.011(a)</t>
  </si>
  <si>
    <t>50mm minimum thickness</t>
  </si>
  <si>
    <t>Strength concrete, grade</t>
  </si>
  <si>
    <t>20.012(b)</t>
  </si>
  <si>
    <t>Strength concrete class 30/19 mm</t>
  </si>
  <si>
    <t>Floor slabs and sumps</t>
  </si>
  <si>
    <t>Walls</t>
  </si>
  <si>
    <t>Plinths</t>
  </si>
  <si>
    <t>Floor slabs</t>
  </si>
  <si>
    <t>Flow meter, 300 to 500mm diameter</t>
  </si>
  <si>
    <t>Unformed surface finishes</t>
  </si>
  <si>
    <t>20.013(a)</t>
  </si>
  <si>
    <t>Wood floated finish</t>
  </si>
  <si>
    <t>20.013(b)</t>
  </si>
  <si>
    <t>Steel floated finish</t>
  </si>
  <si>
    <t>Joints</t>
  </si>
  <si>
    <t>20.016(a)</t>
  </si>
  <si>
    <t>100mm diameter pipes</t>
  </si>
  <si>
    <t>150mm diameter pipes</t>
  </si>
  <si>
    <t>300mm diameter pipes</t>
  </si>
  <si>
    <t>400mm diameter pipes</t>
  </si>
  <si>
    <t>500mm diameter pipes</t>
  </si>
  <si>
    <t>20.016(b)</t>
  </si>
  <si>
    <t>Slip joint</t>
  </si>
  <si>
    <t>Dry to dry concrete epoxy adhesive between top of wall and bottom of pre-cast concrete roof slabs</t>
  </si>
  <si>
    <t>20.016(c)</t>
  </si>
  <si>
    <t>Isolation joint</t>
  </si>
  <si>
    <t>2 Ply maltoid or similar approved sheeting between pipes and top of concrete plinths</t>
  </si>
  <si>
    <t>Manufacture (or supply) and erect precast elements (complete with smooth off-shutter formwork, chamfers, drip grooves, etc.</t>
  </si>
  <si>
    <t>20.017(b)</t>
  </si>
  <si>
    <t>For units bigger than 0.5mÂ³ of formed concrete (allow 85kg/m3 reinforcing)</t>
  </si>
  <si>
    <t>Isolating Valve roof slabs, 300 to 500mm diameter</t>
  </si>
  <si>
    <t>4100mm long x 1300mm wide x 200mm thick with one 260mm diameter opening for ventilation pipe, four lifting hooks and four 20mm diameter x 300mm long SS304L stubs casted in</t>
  </si>
  <si>
    <t>20.017(c)</t>
  </si>
  <si>
    <t>For complete precast concrete rings, etc. as shown on drawing</t>
  </si>
  <si>
    <t>HD bolts and miscellaneous metal work</t>
  </si>
  <si>
    <t>Operation and safety instructions engraved on a copper plate, or similar approved by the engineer, fixed to concrete walls</t>
  </si>
  <si>
    <t>Miscellaneous work other than metal work</t>
  </si>
  <si>
    <t>Core drill on site 100mm diameter holes through 250mm thick precast concrete roof slabs for valve spindle positions</t>
  </si>
  <si>
    <t>Items cast or built into concrete</t>
  </si>
  <si>
    <t>33.005(a)</t>
  </si>
  <si>
    <t>Pipes up to 500mm diameter</t>
  </si>
  <si>
    <t>The costs of Contractor's Equipment, Temporary Works or both which may be required either for the execution of the Works in general or with specific areas or operations or Portions of the Works shall be priced in Part A : General PC 1.004 and 1.008 and not included in the rates for the quantity proportional items below</t>
  </si>
  <si>
    <t>Internal, over 1000mm and up to 2000mm high</t>
  </si>
  <si>
    <t>Internal, over 2000mm and up to 3000mm high</t>
  </si>
  <si>
    <t>Internal, over 3000mm and up to 4000mm high</t>
  </si>
  <si>
    <t>Prefabricated steel steps</t>
  </si>
  <si>
    <t>Flooring and frames, complete and installed</t>
  </si>
  <si>
    <t>24.009(a)</t>
  </si>
  <si>
    <t>Open grid flooring</t>
  </si>
  <si>
    <t>24.009(d)</t>
  </si>
  <si>
    <t>Platform size 860mm long x 712mm wide x 1280mm high (L1 dimension) with two ladders and hand railing</t>
  </si>
  <si>
    <t>Platform size 1110mm long x 712mm wide x 1540mm high (L1 dimension) with two ladders and hand railing</t>
  </si>
  <si>
    <t>Platform size 1410mm long x 712mm wide x 1825mm high (L1 dimension) with two ladders and hand railing</t>
  </si>
  <si>
    <t>SECTION A</t>
  </si>
  <si>
    <t xml:space="preserve">PRELIMANARIES &amp; GENERAL </t>
  </si>
  <si>
    <t>SITE CLEARANCE</t>
  </si>
  <si>
    <t>PRELIMINARY AND GENERAL</t>
  </si>
  <si>
    <t>EARTHWORKS (PIPE TRENCHES)</t>
  </si>
  <si>
    <t>MEDIUM PRESURE PIPELINE</t>
  </si>
  <si>
    <t>BEDDING</t>
  </si>
  <si>
    <t>SECTION B - PIPELINE</t>
  </si>
  <si>
    <t xml:space="preserve">SECTION A - PRELIMANARIES &amp; GENERAL </t>
  </si>
  <si>
    <t>SECTION C - CHAMBERS</t>
  </si>
  <si>
    <t>B1.1</t>
  </si>
  <si>
    <t>B1.2</t>
  </si>
  <si>
    <t>B1.3</t>
  </si>
  <si>
    <t>B1.2.1</t>
  </si>
  <si>
    <t>B1.2.2</t>
  </si>
  <si>
    <t>B1.4</t>
  </si>
  <si>
    <t>B1.5</t>
  </si>
  <si>
    <t>B1.6</t>
  </si>
  <si>
    <t>B1.7</t>
  </si>
  <si>
    <t>B1.8</t>
  </si>
  <si>
    <t>B1.9</t>
  </si>
  <si>
    <t>B2.1.1</t>
  </si>
  <si>
    <t>B2.1.2</t>
  </si>
  <si>
    <t>B21.1.3</t>
  </si>
  <si>
    <t>B2.1.4</t>
  </si>
  <si>
    <t>B2.1.5</t>
  </si>
  <si>
    <t>B2.2.1</t>
  </si>
  <si>
    <t>B2.2.2</t>
  </si>
  <si>
    <t>B2.3</t>
  </si>
  <si>
    <t>B2.4</t>
  </si>
  <si>
    <t>B2.5</t>
  </si>
  <si>
    <t>B2.5.1</t>
  </si>
  <si>
    <t>B2.5.1.1</t>
  </si>
  <si>
    <t>B2.5.1.2</t>
  </si>
  <si>
    <t>B2.5.1.3</t>
  </si>
  <si>
    <t>B2.5.2</t>
  </si>
  <si>
    <t>B2.6</t>
  </si>
  <si>
    <t>B2.6.1</t>
  </si>
  <si>
    <t>B2.6.1.1</t>
  </si>
  <si>
    <t>B2.6.1.2</t>
  </si>
  <si>
    <t>B2.6.1.3</t>
  </si>
  <si>
    <t>B2.6.1.4</t>
  </si>
  <si>
    <t>B2.6.1.5</t>
  </si>
  <si>
    <t>B2.6.1.6</t>
  </si>
  <si>
    <t>B2.6.2</t>
  </si>
  <si>
    <t>B2.6.2.1</t>
  </si>
  <si>
    <t>B2.6.2.2</t>
  </si>
  <si>
    <t>B2.6.2.3</t>
  </si>
  <si>
    <t>B2.6.2.4</t>
  </si>
  <si>
    <t>B2.6.2.5</t>
  </si>
  <si>
    <t>B2.6.2.6</t>
  </si>
  <si>
    <t>B2.7</t>
  </si>
  <si>
    <t>B2.7.1</t>
  </si>
  <si>
    <t>B2.7.1.1</t>
  </si>
  <si>
    <t>B2.7.1.2</t>
  </si>
  <si>
    <t>B3.1</t>
  </si>
  <si>
    <t>B3.1.1</t>
  </si>
  <si>
    <t>B3.2</t>
  </si>
  <si>
    <t>B3.2.1</t>
  </si>
  <si>
    <t>B3.2.1.1</t>
  </si>
  <si>
    <t>B3.2.1.2</t>
  </si>
  <si>
    <t>B3.2.1.3</t>
  </si>
  <si>
    <t>B3.2.1.4</t>
  </si>
  <si>
    <t>B3.2.2</t>
  </si>
  <si>
    <t>B3.2.2.1</t>
  </si>
  <si>
    <t>B3.3</t>
  </si>
  <si>
    <t>B3.3.1</t>
  </si>
  <si>
    <t>B3.3.2</t>
  </si>
  <si>
    <t>B3.3.3</t>
  </si>
  <si>
    <t>B3.3.4</t>
  </si>
  <si>
    <t>C1.1</t>
  </si>
  <si>
    <t>C1.1.1</t>
  </si>
  <si>
    <t>C1.1.12</t>
  </si>
  <si>
    <t>C1.3</t>
  </si>
  <si>
    <t>C1.3.1</t>
  </si>
  <si>
    <t>C1.3.12</t>
  </si>
  <si>
    <t>C1.4.1</t>
  </si>
  <si>
    <t>C1.4</t>
  </si>
  <si>
    <t>C1.4.2</t>
  </si>
  <si>
    <t>C1.4.3</t>
  </si>
  <si>
    <t>C1.4.4</t>
  </si>
  <si>
    <t>C1.5</t>
  </si>
  <si>
    <t>C1.5.1</t>
  </si>
  <si>
    <t>C1.5.2</t>
  </si>
  <si>
    <t>C1.5.3</t>
  </si>
  <si>
    <t>C1.6</t>
  </si>
  <si>
    <t>C1.6.1</t>
  </si>
  <si>
    <t>C1.7</t>
  </si>
  <si>
    <t>C2.1</t>
  </si>
  <si>
    <t>C2.1.1</t>
  </si>
  <si>
    <t>C2.1.2</t>
  </si>
  <si>
    <t>C2.1.4</t>
  </si>
  <si>
    <t>C2.1.24</t>
  </si>
  <si>
    <t>C2.1.27</t>
  </si>
  <si>
    <t>C2.2</t>
  </si>
  <si>
    <t>C3.1</t>
  </si>
  <si>
    <t>C3.1.1</t>
  </si>
  <si>
    <t>C3.1.12</t>
  </si>
  <si>
    <t>C.3.2</t>
  </si>
  <si>
    <t>C3.2.1</t>
  </si>
  <si>
    <t>C3.2.12</t>
  </si>
  <si>
    <t>C3.3</t>
  </si>
  <si>
    <t>C3.3.1</t>
  </si>
  <si>
    <t>C3.3.12</t>
  </si>
  <si>
    <t>C3.4</t>
  </si>
  <si>
    <t>C3.4.1</t>
  </si>
  <si>
    <t>C3.4.12</t>
  </si>
  <si>
    <t>C3.5</t>
  </si>
  <si>
    <t>C3.5.1</t>
  </si>
  <si>
    <t>C3.6</t>
  </si>
  <si>
    <t>C3.6.1</t>
  </si>
  <si>
    <t>C3.7</t>
  </si>
  <si>
    <t>C3.7.1</t>
  </si>
  <si>
    <t>C3.7.2</t>
  </si>
  <si>
    <t>C3.7.3</t>
  </si>
  <si>
    <t>C3.8</t>
  </si>
  <si>
    <t>C3.8.1</t>
  </si>
  <si>
    <t>C3.8.1.1</t>
  </si>
  <si>
    <t>C3.9</t>
  </si>
  <si>
    <t>C3.9.1</t>
  </si>
  <si>
    <t>C3.9.1.1</t>
  </si>
  <si>
    <t>C3.10</t>
  </si>
  <si>
    <t>C3.10.1</t>
  </si>
  <si>
    <t>C3.10.2</t>
  </si>
  <si>
    <t>C3.10.3</t>
  </si>
  <si>
    <t>C3.10.34</t>
  </si>
  <si>
    <t>C3.10.35</t>
  </si>
  <si>
    <t>C3.10.36</t>
  </si>
  <si>
    <t>C3.11</t>
  </si>
  <si>
    <t>C3.11.1</t>
  </si>
  <si>
    <t>C3.11.2</t>
  </si>
  <si>
    <t>C3.12</t>
  </si>
  <si>
    <t>C3.12.1</t>
  </si>
  <si>
    <t>C3.12.2</t>
  </si>
  <si>
    <t>C3.12.3</t>
  </si>
  <si>
    <t>C3.12.4</t>
  </si>
  <si>
    <t>C3.12.5</t>
  </si>
  <si>
    <t>C3.12.6</t>
  </si>
  <si>
    <t>C3.12.7</t>
  </si>
  <si>
    <t>C3.12.8</t>
  </si>
  <si>
    <t>C3.12.9</t>
  </si>
  <si>
    <t>C3.13</t>
  </si>
  <si>
    <t>C3.13.1</t>
  </si>
  <si>
    <t>C3.13.37</t>
  </si>
  <si>
    <t>C3.14</t>
  </si>
  <si>
    <t>C3.14.1</t>
  </si>
  <si>
    <t>C3.14.2</t>
  </si>
  <si>
    <t>C3.15</t>
  </si>
  <si>
    <t>C3.15.1</t>
  </si>
  <si>
    <t>C3.16</t>
  </si>
  <si>
    <t>C3.16.1</t>
  </si>
  <si>
    <t>C4.1</t>
  </si>
  <si>
    <t>C4.1.1</t>
  </si>
  <si>
    <t>C4.1.2</t>
  </si>
  <si>
    <t>C4.1.3</t>
  </si>
  <si>
    <t>C4.2</t>
  </si>
  <si>
    <t>C4.2.1</t>
  </si>
  <si>
    <t>C4.3</t>
  </si>
  <si>
    <t>C4.3.1</t>
  </si>
  <si>
    <t>C4.3.2</t>
  </si>
  <si>
    <t>C4.3.3</t>
  </si>
  <si>
    <t>C4.3.4</t>
  </si>
  <si>
    <t>C4.3.5</t>
  </si>
  <si>
    <t>A1.1</t>
  </si>
  <si>
    <t>A1.2</t>
  </si>
  <si>
    <t>A1.3</t>
  </si>
  <si>
    <t>A2</t>
  </si>
  <si>
    <t>A2.1</t>
  </si>
  <si>
    <t>A2.1.1</t>
  </si>
  <si>
    <t>A2.1.2</t>
  </si>
  <si>
    <t>A2.2</t>
  </si>
  <si>
    <t>A2.2.1</t>
  </si>
  <si>
    <t>A3</t>
  </si>
  <si>
    <t>A3.1</t>
  </si>
  <si>
    <t>A3.2</t>
  </si>
  <si>
    <t>A4.1</t>
  </si>
  <si>
    <t>A5</t>
  </si>
  <si>
    <t>A5.1</t>
  </si>
  <si>
    <t>A5.2</t>
  </si>
  <si>
    <t>A5.3</t>
  </si>
  <si>
    <t>A5.4</t>
  </si>
  <si>
    <t>A5.5</t>
  </si>
  <si>
    <t>A5.6</t>
  </si>
  <si>
    <t>A6</t>
  </si>
  <si>
    <t>A6.1</t>
  </si>
  <si>
    <t>A6.1.1</t>
  </si>
  <si>
    <t>A7</t>
  </si>
  <si>
    <t>A7.1</t>
  </si>
  <si>
    <t>A7.1.1</t>
  </si>
  <si>
    <t>A7.1.2</t>
  </si>
  <si>
    <t>A7.2</t>
  </si>
  <si>
    <t>A7.2.1</t>
  </si>
  <si>
    <t>A8</t>
  </si>
  <si>
    <t>A8.1</t>
  </si>
  <si>
    <t>A9</t>
  </si>
  <si>
    <t>A9.1</t>
  </si>
  <si>
    <t>A10</t>
  </si>
  <si>
    <t>A10.1</t>
  </si>
  <si>
    <t>A10.2</t>
  </si>
  <si>
    <t>A10.3</t>
  </si>
  <si>
    <t>A11</t>
  </si>
  <si>
    <t>A11.1</t>
  </si>
  <si>
    <t>A11.2</t>
  </si>
  <si>
    <t>A12</t>
  </si>
  <si>
    <t>A12.1</t>
  </si>
  <si>
    <t>A13</t>
  </si>
  <si>
    <t>A13.1</t>
  </si>
  <si>
    <t>A13.2</t>
  </si>
  <si>
    <t>A13.3</t>
  </si>
  <si>
    <t>A13.4</t>
  </si>
  <si>
    <t>A14</t>
  </si>
  <si>
    <t>A14.1</t>
  </si>
  <si>
    <t>A14.2</t>
  </si>
  <si>
    <t>A14.3</t>
  </si>
  <si>
    <t>A14.4</t>
  </si>
  <si>
    <t>A14.5</t>
  </si>
  <si>
    <t>A14.6</t>
  </si>
  <si>
    <t>A15</t>
  </si>
  <si>
    <t>A15.1</t>
  </si>
  <si>
    <t>A15.1.1</t>
  </si>
  <si>
    <t>A15.1.2</t>
  </si>
  <si>
    <t>A15.1.3</t>
  </si>
  <si>
    <t>A15.2</t>
  </si>
  <si>
    <t>A15.2.1</t>
  </si>
  <si>
    <t>A15.2.2</t>
  </si>
  <si>
    <t>A15.3</t>
  </si>
  <si>
    <t>A15.3.1</t>
  </si>
  <si>
    <t>A15.3.2</t>
  </si>
  <si>
    <t>A15.3.3</t>
  </si>
  <si>
    <t>A15.3.4</t>
  </si>
  <si>
    <t>A15.3.5</t>
  </si>
  <si>
    <t>A15.3.6</t>
  </si>
  <si>
    <t>A15.3.7</t>
  </si>
  <si>
    <t>A15.3.8</t>
  </si>
  <si>
    <t>A15.3.9</t>
  </si>
  <si>
    <t>A15.3.10</t>
  </si>
  <si>
    <t>A15.3.11</t>
  </si>
  <si>
    <t>A16</t>
  </si>
  <si>
    <t>A16.1</t>
  </si>
  <si>
    <t>A16.1.1</t>
  </si>
  <si>
    <t>A16.2</t>
  </si>
  <si>
    <t>A16.2.1</t>
  </si>
  <si>
    <t>A16.2.2</t>
  </si>
  <si>
    <t>A16.2.3</t>
  </si>
  <si>
    <t>A16.2.4</t>
  </si>
  <si>
    <t>A17</t>
  </si>
  <si>
    <t>A17.1</t>
  </si>
  <si>
    <t>A17.2</t>
  </si>
  <si>
    <t>A17.3</t>
  </si>
  <si>
    <t>A17.4</t>
  </si>
  <si>
    <t>A17.5</t>
  </si>
  <si>
    <t>A17.6</t>
  </si>
  <si>
    <t>A17.7</t>
  </si>
  <si>
    <t>A18</t>
  </si>
  <si>
    <t>A18.1</t>
  </si>
  <si>
    <t>A18.1.1</t>
  </si>
  <si>
    <t>A18.1.2</t>
  </si>
  <si>
    <t>A18.2</t>
  </si>
  <si>
    <t>A18.2.1</t>
  </si>
  <si>
    <t>A18.2.2</t>
  </si>
  <si>
    <t>ha</t>
  </si>
  <si>
    <t>Clear and grub 2m wider on each side</t>
  </si>
  <si>
    <t>Take down and re-instating existing fences</t>
  </si>
  <si>
    <t xml:space="preserve">8.2.5 </t>
  </si>
  <si>
    <t xml:space="preserve">8.2.1    </t>
  </si>
  <si>
    <t>d) Backfilling of trenches by using labour intensive methods including compaction to specifications</t>
  </si>
  <si>
    <t>Supply, lay, joint, disinfect and test complete with the following uPVC pressure pipes:</t>
  </si>
  <si>
    <t xml:space="preserve">a) 355mm dia. Class 12 - uPVC </t>
  </si>
  <si>
    <t>Fittings and Special Fittings for uPVC Pipes</t>
  </si>
  <si>
    <t>Supply, lay and bed, including cut pipes to length where required and test the following fittings and specials complete. Fittings for uPVC Class 12 (unless otherwise specified) and/or steel and/or cast iron.</t>
  </si>
  <si>
    <t>a) 355 X 355mm diameter</t>
  </si>
  <si>
    <t>8.3.1.1</t>
  </si>
  <si>
    <t>8.3.1.2</t>
  </si>
  <si>
    <t xml:space="preserve">8.3.2     </t>
  </si>
  <si>
    <t xml:space="preserve">8.3.2.3   </t>
  </si>
  <si>
    <t xml:space="preserve">8.3.2.3    </t>
  </si>
  <si>
    <t xml:space="preserve">8.4.2.3   </t>
  </si>
  <si>
    <t>8.4.5.1</t>
  </si>
  <si>
    <t>8.4.5.2</t>
  </si>
  <si>
    <t>8.4.5.3</t>
  </si>
  <si>
    <t>8.5.1</t>
  </si>
  <si>
    <t>8.5.2</t>
  </si>
  <si>
    <t>8.6.1</t>
  </si>
  <si>
    <t>8.6.2</t>
  </si>
  <si>
    <t>8.6.3</t>
  </si>
  <si>
    <t xml:space="preserve">8.8.2 </t>
  </si>
  <si>
    <t xml:space="preserve">8.8.4     </t>
  </si>
  <si>
    <t>8.8.5.1</t>
  </si>
  <si>
    <t>8.8.5.2</t>
  </si>
  <si>
    <t>8.8.5.3</t>
  </si>
  <si>
    <t>8.8.5.4</t>
  </si>
  <si>
    <t>8.8.5.5</t>
  </si>
  <si>
    <t>8.9.1</t>
  </si>
  <si>
    <t>8.9.2</t>
  </si>
  <si>
    <t>a) 0 to 355mm dia. pipes in concrete (Class 15/19 concrete)</t>
  </si>
  <si>
    <t>a) 0 to 355mm dia. pipes in soilcrete as per drawing (12% cement added per volume) vibrated as for concrete</t>
  </si>
  <si>
    <t xml:space="preserve">Hot dip galvanised valve access / pipe walkway platforms complete with hand railing, ladders, etc. as shown on drawing </t>
  </si>
  <si>
    <t xml:space="preserve">8.2.1 </t>
  </si>
  <si>
    <t>Isolating Valve, 300 to 500mm diameter</t>
  </si>
  <si>
    <t xml:space="preserve">Sealing joints as detail on drawing </t>
  </si>
  <si>
    <t xml:space="preserve">Polyurethane sealant in top of v-shaped openings between precast concrete roof slabs </t>
  </si>
  <si>
    <t xml:space="preserve">Polyurethane sealant along vertical edge and overhang bottom between precast concrete roof slabs </t>
  </si>
  <si>
    <t>Polyurethane or Polysulphide flexible sealant between coated steel pipe and concrete for:</t>
  </si>
  <si>
    <t>Step irons, complete and installed as shown on the following drawings: 
All in hot-dipped galvanized mild steel.</t>
  </si>
  <si>
    <t>Ladders, complete and installed as shown on the following drawings: 
All in hot-dipped galvanized mild steel.</t>
  </si>
  <si>
    <t>AMOUNT</t>
  </si>
  <si>
    <t>RATE</t>
  </si>
  <si>
    <t>QTY</t>
  </si>
  <si>
    <t>UNIT</t>
  </si>
  <si>
    <t>ITEM NO</t>
  </si>
  <si>
    <t>PAYMENT CLAUSE</t>
  </si>
  <si>
    <t>Carried forward to next page</t>
  </si>
  <si>
    <t>Brought forward from previous page</t>
  </si>
  <si>
    <t>Total for Section A carried to summary page</t>
  </si>
  <si>
    <t>Reclear surfaces (only on instruction from the Engineer)</t>
  </si>
  <si>
    <t xml:space="preserve">TOTAL FOR SECTION B1 CARRIED FORWARD TO SUMMARY PAGE </t>
  </si>
  <si>
    <t xml:space="preserve">TOTAL FOR SECTION B2 CARRIED FORWARD TO SUMMARY PAGE </t>
  </si>
  <si>
    <t xml:space="preserve">TOTAL FOR SECTION B3 CARRIED FORWARD TO SUMMARY PAGE </t>
  </si>
  <si>
    <t xml:space="preserve">TOTAL FOR SECTION B4 CARRIED FORWARD TO SUMMARY PAGE </t>
  </si>
  <si>
    <t>Transport materials and debris to specified sites and dump at sites approved by Engineer.</t>
  </si>
  <si>
    <t>a) 355 X 90mm diameter</t>
  </si>
  <si>
    <t>b) 355 X 110mm diameter</t>
  </si>
  <si>
    <t>c) 355 X 160mm diameter</t>
  </si>
  <si>
    <t>d) 355 X 200mm diameter</t>
  </si>
  <si>
    <t>(vi) 355mm Diameter  bends - uPVC Class 12</t>
  </si>
  <si>
    <t>Equal T-pieces uPVC Class 12</t>
  </si>
  <si>
    <t>Reducing T-pieces uPVC Class 20</t>
  </si>
  <si>
    <t xml:space="preserve">Rate Only </t>
  </si>
  <si>
    <t>2800mm long x 2800mm wide x 200mm thick, with 900mm square opening for chamber lid, with two 260mm diameter openings for ventilation pipes, four lifting hooks and four 20mm diameter x 300mm long SS304L stubs casted in</t>
  </si>
  <si>
    <t>Valve number identification plates</t>
  </si>
  <si>
    <t>m³/km</t>
  </si>
  <si>
    <t>Hot dip galvanised sump grating 760mm x 660mm complete with cast-in and bolted frames (for 700mm x 500mm sump as on drawing )</t>
  </si>
  <si>
    <t>B4.1</t>
  </si>
  <si>
    <t>VALVES</t>
  </si>
  <si>
    <t xml:space="preserve">FLOW METER </t>
  </si>
  <si>
    <t>D1</t>
  </si>
  <si>
    <t>D1.1</t>
  </si>
  <si>
    <t>D2</t>
  </si>
  <si>
    <t>ISOLATING VALVE</t>
  </si>
  <si>
    <t>D2.1</t>
  </si>
  <si>
    <t xml:space="preserve">SECTION D - MECHANICAL </t>
  </si>
  <si>
    <t>E1</t>
  </si>
  <si>
    <t xml:space="preserve">SECTION E - SEWER CONNECTION </t>
  </si>
  <si>
    <t>1200 DB</t>
  </si>
  <si>
    <t>Earthworks (Pipe Trenches)</t>
  </si>
  <si>
    <t>-</t>
  </si>
  <si>
    <t>2) Exceeding 1,0m but not exceeding 2,0m</t>
  </si>
  <si>
    <t>3) Exceeding 2,0m but not exceeding 3,0m</t>
  </si>
  <si>
    <t>4) Exceeding 3,0m but not exceeding 4,0m</t>
  </si>
  <si>
    <t>1) Hard rock excavation</t>
  </si>
  <si>
    <t>2) Excavation in soft material by labour based methods for trenches shallower than 1,5m. Compaction by labour based methods is excluded.</t>
  </si>
  <si>
    <t>c) Excavate and dispose of unsuitable material from trench bottom (provisional)</t>
  </si>
  <si>
    <t>Make up deficiency in backfill material (provisional)</t>
  </si>
  <si>
    <t>a) From other necessary excavations on site</t>
  </si>
  <si>
    <t>b)  By importation from commercial sources</t>
  </si>
  <si>
    <t>Existing Services that Intersect or Adjoin a Pipe Trench</t>
  </si>
  <si>
    <t>i) Water pipe</t>
  </si>
  <si>
    <t xml:space="preserve"> No</t>
  </si>
  <si>
    <t>ii) Sewer pipe</t>
  </si>
  <si>
    <t>iii) Stormwater pipe</t>
  </si>
  <si>
    <t>iv) HT Underground cable</t>
  </si>
  <si>
    <t>v) HT Overhead cable</t>
  </si>
  <si>
    <t>vi) LT Underground cable</t>
  </si>
  <si>
    <t>vii) LT Overhead cable</t>
  </si>
  <si>
    <t>viii) Telkom underground cable</t>
  </si>
  <si>
    <t>ix) Telkom overhead cable</t>
  </si>
  <si>
    <t xml:space="preserve"> m</t>
  </si>
  <si>
    <t>iii) Stormwater pipe/Channel</t>
  </si>
  <si>
    <t>i)  Gravel roads</t>
  </si>
  <si>
    <t>ii)  Surfaced roads</t>
  </si>
  <si>
    <t>b)  Gravel wearing course 150 mm thick</t>
  </si>
  <si>
    <t>c)  Asphalt 50 mm thick on roadway</t>
  </si>
  <si>
    <t>d)  Grading of streets after completion</t>
  </si>
  <si>
    <t>Km</t>
  </si>
  <si>
    <t>1200 LD</t>
  </si>
  <si>
    <t>Pipework</t>
  </si>
  <si>
    <t>Extra-Over Item 8.2.1 for Specials:</t>
  </si>
  <si>
    <t>8.2.7</t>
  </si>
  <si>
    <t>Encasing of pipes in concrete</t>
  </si>
  <si>
    <t>a) For connection between erf sewer collector and sewer mains at depths greater than 1,2 m according to detail on drawing</t>
  </si>
  <si>
    <t>Anchor Blocks</t>
  </si>
  <si>
    <t>a) As per drawing for:</t>
  </si>
  <si>
    <t>End Caps for:</t>
  </si>
  <si>
    <t>Bedding</t>
  </si>
  <si>
    <t>From Commercial sources (Provisional)</t>
  </si>
  <si>
    <t>1200 LD                  8.2.7</t>
  </si>
  <si>
    <t>a) 0 to 200mm dia. pipes in concrete (Class 15/19 concrete)</t>
  </si>
  <si>
    <t>a) 0 to 200mm dia. pipes in soilcrete as per drawing (12% cement added per volume) vibrated as for concrete</t>
  </si>
  <si>
    <t>Manholes</t>
  </si>
  <si>
    <t>8.2.3</t>
  </si>
  <si>
    <t>a) 0,00m and 1,00m</t>
  </si>
  <si>
    <t>b) 1,01m and 1,50m</t>
  </si>
  <si>
    <t>c) 1,51m and 2,00m</t>
  </si>
  <si>
    <t>d) 2,01m and 2,50m</t>
  </si>
  <si>
    <t>e) 2,51m and 3,00m</t>
  </si>
  <si>
    <t>f) 3,01m and 4,00m</t>
  </si>
  <si>
    <t xml:space="preserve">Extra over Item 8.2.3 for Backdrops, etc. </t>
  </si>
  <si>
    <t>a) High inlet ramp type complete as per drawing</t>
  </si>
  <si>
    <t>b) High inlet vertical drop type complete as per drawing</t>
  </si>
  <si>
    <t>8.2.11</t>
  </si>
  <si>
    <t>Connection to Existing Sewer at</t>
  </si>
  <si>
    <t>a) Connecting to Existing Manhole for depth</t>
  </si>
  <si>
    <t>i) 0,00m and 1,00m</t>
  </si>
  <si>
    <t>ii) 1,01m and 1,50m</t>
  </si>
  <si>
    <t>iii) 1,51m and 2,00m</t>
  </si>
  <si>
    <t>iv) 2,01m and 2,50m</t>
  </si>
  <si>
    <t>v) 2,51m and 3,00m</t>
  </si>
  <si>
    <t xml:space="preserve">8.3.2                 </t>
  </si>
  <si>
    <t>a) Excavate in all materials for trenches, backfill, compact, and dispose of surplus material, for pipes up to 500mm dia. for total trench depth</t>
  </si>
  <si>
    <t>Supply, Lay, Joint, Bed and Test Pipeline: 300mm Concrete pipe</t>
  </si>
  <si>
    <t>a) 300 mm dia.</t>
  </si>
  <si>
    <t xml:space="preserve">1800m Complete as per drawing for depth between: </t>
  </si>
  <si>
    <t xml:space="preserve"> iii) 300 mm sewer</t>
  </si>
  <si>
    <t xml:space="preserve">b) Connecting to Existing Main Sewer </t>
  </si>
  <si>
    <t xml:space="preserve">1200 LB                    </t>
  </si>
  <si>
    <t>SECTION E: SEWER CONNECTION</t>
  </si>
  <si>
    <t>E1.1</t>
  </si>
  <si>
    <t>E1.1.1</t>
  </si>
  <si>
    <t>E1.1.2</t>
  </si>
  <si>
    <t>E1.1.3</t>
  </si>
  <si>
    <t>E1.1.4</t>
  </si>
  <si>
    <t>E1.2</t>
  </si>
  <si>
    <t>E1.2.1</t>
  </si>
  <si>
    <t>E1.2.2</t>
  </si>
  <si>
    <t>E1.2.3</t>
  </si>
  <si>
    <t>E1.3</t>
  </si>
  <si>
    <t>PAYMENT REF NO</t>
  </si>
  <si>
    <t xml:space="preserve">   AMOUNT</t>
  </si>
  <si>
    <t>SANS
1200 C</t>
  </si>
  <si>
    <t>Clear and grub the entire reservoir site, access road and materials storage area</t>
  </si>
  <si>
    <t>Remove and grub large trees and tree stumps of girth.</t>
  </si>
  <si>
    <t>1. Over 1m and up to and including 3m</t>
  </si>
  <si>
    <t xml:space="preserve">2. Over 3m </t>
  </si>
  <si>
    <t>Dealing with walls from:</t>
  </si>
  <si>
    <t>1m to 2m in height</t>
  </si>
  <si>
    <t>greater than 2m in height</t>
  </si>
  <si>
    <t>Dealing with fences from:</t>
  </si>
  <si>
    <t>Supply and erect gates in new or existing crossing fences</t>
  </si>
  <si>
    <t>8.2.10</t>
  </si>
  <si>
    <t>Top soil (SANS 1200C):</t>
  </si>
  <si>
    <t>a) Excavate 150-300mm, stockpile and maintain (Includes cultivated areas)</t>
  </si>
  <si>
    <t>b) Replace in top layer of backfilled trench (includes cultivated areas)</t>
  </si>
  <si>
    <t>All Related work as per detailed drawings to deal with entrances to properties</t>
  </si>
  <si>
    <t>SANS 1200DA</t>
  </si>
  <si>
    <t>Valve chambers and structures</t>
  </si>
  <si>
    <t>8.3.1.a</t>
  </si>
  <si>
    <t>Topsoil is measured in 1200C</t>
  </si>
  <si>
    <t>8.3.1.b</t>
  </si>
  <si>
    <t>Excavate in all materials and use for backfill or disposal for:</t>
  </si>
  <si>
    <t>a) In soft material</t>
  </si>
  <si>
    <t>b) In rock</t>
  </si>
  <si>
    <t>8.3.1.c</t>
  </si>
  <si>
    <t>Extra-over for boulder excavation</t>
  </si>
  <si>
    <t>Restricted trench excavation</t>
  </si>
  <si>
    <t>8.3.2.b</t>
  </si>
  <si>
    <t>Extra-over for restricted trench excavation, boulders</t>
  </si>
  <si>
    <t>Overhaul (In excess of 10km radius from centre of reservoir site. Provisional as approved by Engineer)</t>
  </si>
  <si>
    <t>m³km</t>
  </si>
  <si>
    <t>Importing of backfill material from a commercial source</t>
  </si>
  <si>
    <t>All Related work to ensure safety during open excavations</t>
  </si>
  <si>
    <t>SANS 1200D</t>
  </si>
  <si>
    <t>8.3.10</t>
  </si>
  <si>
    <t>8.3.11</t>
  </si>
  <si>
    <t>Grassing</t>
  </si>
  <si>
    <t>SANS 1200DB</t>
  </si>
  <si>
    <t>Remove and grub measured in 1200C</t>
  </si>
  <si>
    <t>Remove of topsoil measured in 1200C</t>
  </si>
  <si>
    <t>Excavate in all materials for trenches, backfill, compact and dispose of surplus/unsuitable material for various widths and total trench depth; excluding bedding and selected fill.</t>
  </si>
  <si>
    <t>a) Exceeding 0.0m but not exceeding 2.0m</t>
  </si>
  <si>
    <t>b) Exceeding 2.0m but not exceeding 3.0m</t>
  </si>
  <si>
    <t>c) Exceeding 3.0m but not exceeding 4.0m</t>
  </si>
  <si>
    <t>d) Exceeding 4.0m but not exceeding 5.0m</t>
  </si>
  <si>
    <t>e) Exceeding 5.0m but not exceeding 6.0m</t>
  </si>
  <si>
    <t>f) Exceeding 6.0m but not exceeding 7.0m</t>
  </si>
  <si>
    <t>8.3.2.</t>
  </si>
  <si>
    <t>Extra over items 4.1.1 to 4.1.6 incl. for, (Provisional as approved by the Engineer):</t>
  </si>
  <si>
    <t>a) In rock</t>
  </si>
  <si>
    <t>Extra over Item 4.1.7 for Trial Blasting</t>
  </si>
  <si>
    <t xml:space="preserve">Controlled Blasting </t>
  </si>
  <si>
    <t>8.3.2.c</t>
  </si>
  <si>
    <t>Excavate and dispose of unsuitable material from trench bottom in rock and marshy areas. (Provisional as approved by the Engineer) - SANS 1200DB</t>
  </si>
  <si>
    <t>EXCAVATION ANCILLARIES (SANS 1200DB)</t>
  </si>
  <si>
    <t>Make up deficiency in backfill material (Provisional as approved by the Engineer)</t>
  </si>
  <si>
    <t>8.3.3.1.a</t>
  </si>
  <si>
    <t>From other necessary excavations on site</t>
  </si>
  <si>
    <t>8.3.3.1.c</t>
  </si>
  <si>
    <t>By importation from commercial or off-site sources selected by the Contractor (Including haulage, in excess of 10km radius from centre of reservoir site. Provisional as approved by Engineer)</t>
  </si>
  <si>
    <t>Sieve from excavated material</t>
  </si>
  <si>
    <t>8.3.3.4</t>
  </si>
  <si>
    <t>Overhaul (In excess of 10km radius from centre of reservoir site. Provisional as approved by Engineer) - SANS 1200DB</t>
  </si>
  <si>
    <t>8.3.5.a</t>
  </si>
  <si>
    <t>Services that intersect a trench - SANS 1200DB</t>
  </si>
  <si>
    <t>a) Cables (domestic connections)</t>
  </si>
  <si>
    <t>b) House water connections</t>
  </si>
  <si>
    <t>c) Sewer</t>
  </si>
  <si>
    <t>d) Water mains</t>
  </si>
  <si>
    <t>e) Stormwater pipes</t>
  </si>
  <si>
    <t>f) Overhead power lines</t>
  </si>
  <si>
    <t>g) Overhead Telkom lines</t>
  </si>
  <si>
    <t>8.3.5.b</t>
  </si>
  <si>
    <t>Services that adjoin a trench - SANS 1200DB</t>
  </si>
  <si>
    <t>a) Cables</t>
  </si>
  <si>
    <t>b) Water and sewer mains</t>
  </si>
  <si>
    <t>Services requiring special care</t>
  </si>
  <si>
    <t>a) Overhead power cables</t>
  </si>
  <si>
    <t>b) Overhead telephone cables</t>
  </si>
  <si>
    <t>c) Underground telephone cables</t>
  </si>
  <si>
    <t>FINISHINGS (SANS 1200DB)</t>
  </si>
  <si>
    <t>Reinstate road surfaces</t>
  </si>
  <si>
    <t>a) Gravel surface</t>
  </si>
  <si>
    <t>b) Gravel shoulders</t>
  </si>
  <si>
    <t>c) Concrete stormwater drain</t>
  </si>
  <si>
    <t>Excavate by hand in soft material to expose all services as instructed by Engineer</t>
  </si>
  <si>
    <t>Backfill the trench with soil cement as per drawing "Typical Bedding"</t>
  </si>
  <si>
    <t>Backfill the trench and other excavations with crusher run fill as per drawing "Typical Bedding" including provision and placing of Geotextile Grade A6 (Bidim U44) geotechnical blanket as specified by the Engineer</t>
  </si>
  <si>
    <t>Replacement of topsoil:  is measured in 1200C</t>
  </si>
  <si>
    <t>All Related work at residential areas to reinstate as before</t>
  </si>
  <si>
    <t>SANS 1200DM</t>
  </si>
  <si>
    <t xml:space="preserve">8.3.4  </t>
  </si>
  <si>
    <t>Cut to fill for reservoir foundation</t>
  </si>
  <si>
    <t>Borrow to fill selected G7 material compacted to 93 % of Mod. AASHTO max. density</t>
  </si>
  <si>
    <t xml:space="preserve">8.3.7  </t>
  </si>
  <si>
    <t>Cut to spoil unsuitable material and excess material from excavations in box cut</t>
  </si>
  <si>
    <t>Extra-over Items for excavating and braking down material in:</t>
  </si>
  <si>
    <t>1) intermediate excavation</t>
  </si>
  <si>
    <t>2) hard rock excavation</t>
  </si>
  <si>
    <t>3) boulder excavation, Class A</t>
  </si>
  <si>
    <t>4) boulder excavation, Class B</t>
  </si>
  <si>
    <t>8.3.8</t>
  </si>
  <si>
    <t>Removal of oversize material</t>
  </si>
  <si>
    <t>Treatment of road-bed</t>
  </si>
  <si>
    <t>a) Road-bed preparation and compaction of material to</t>
  </si>
  <si>
    <t>minimum of 93% Mod AASHTO max density</t>
  </si>
  <si>
    <t>b) In-place treatment of road-bed in intermediate or hard rock material by</t>
  </si>
  <si>
    <t>1) ripping and construction to minimum of 93% Mod AASHTO max density</t>
  </si>
  <si>
    <t>2) blasting and construction to minimum of 93% Mod AASHTO max density</t>
  </si>
  <si>
    <t>Importation of sub-base quality material for road-bed</t>
  </si>
  <si>
    <t>SANS 1200G</t>
  </si>
  <si>
    <t>Smooth formwork to Degree of Accuracy II</t>
  </si>
  <si>
    <t>a)</t>
  </si>
  <si>
    <t>Vertical formwork to sides of footings</t>
  </si>
  <si>
    <t>b)</t>
  </si>
  <si>
    <t>Vertical formwork to sides of columns</t>
  </si>
  <si>
    <t>c)</t>
  </si>
  <si>
    <t>Vertical formwork to walls</t>
  </si>
  <si>
    <t>High tensile steel reinforcement in ground beams, slabs and columns</t>
  </si>
  <si>
    <t>Y10</t>
  </si>
  <si>
    <t>Y12</t>
  </si>
  <si>
    <t>Y16</t>
  </si>
  <si>
    <t>d)</t>
  </si>
  <si>
    <t>Y20</t>
  </si>
  <si>
    <t>e)</t>
  </si>
  <si>
    <t>Y25</t>
  </si>
  <si>
    <t>f)</t>
  </si>
  <si>
    <t>Y32</t>
  </si>
  <si>
    <t>Prescribed Mix Concrete</t>
  </si>
  <si>
    <t>No-fines concrete</t>
  </si>
  <si>
    <t>Soilcrete</t>
  </si>
  <si>
    <t>Blinding Layer in 15 Mpa concrete</t>
  </si>
  <si>
    <t>Strength Concrete</t>
  </si>
  <si>
    <t>30 MPa concrete in footings</t>
  </si>
  <si>
    <t>30 MPa concrete in columns</t>
  </si>
  <si>
    <t>30 MPa concrete in slab</t>
  </si>
  <si>
    <t>40 MPa in walls</t>
  </si>
  <si>
    <t>Power floated finish to top of ground floor slab to degree of accuracy I</t>
  </si>
  <si>
    <t>Steel floated finish to top of roof slab to degree of accuracy II</t>
  </si>
  <si>
    <t>290 wide Sika DR-29 rear waterstop</t>
  </si>
  <si>
    <t>Sikadur Combiflex system - 200 Hypalon bandage complete with 50 x 50mm aluminium backing angle and sikadur 31 adhesive</t>
  </si>
  <si>
    <t>Sikadur Combiflex system - 200 Hypalon bandage complete with 75mm wide backing strip and Sikadur 31 adhesive</t>
  </si>
  <si>
    <t>Sika type M35 water bar</t>
  </si>
  <si>
    <t>20 x 10 mm Sika Swell hydrophylic waterproofing</t>
  </si>
  <si>
    <t>15 x 15 mm V-joint</t>
  </si>
  <si>
    <t>g)</t>
  </si>
  <si>
    <t>20 x 20 mm Construction Joint</t>
  </si>
  <si>
    <t>h)</t>
  </si>
  <si>
    <t xml:space="preserve">20mm Thick closed cell polyethylyne Jointex </t>
  </si>
  <si>
    <t>SANS 1200 GE</t>
  </si>
  <si>
    <t>Provide structural precast units inclusive of reinforcement and connection details as shown on drawings</t>
  </si>
  <si>
    <t xml:space="preserve">400 x 400 x 6500mm Columns </t>
  </si>
  <si>
    <t>no</t>
  </si>
  <si>
    <t>Erect structural precast units inclusive of reinforcement and connection details as shown on drawings</t>
  </si>
  <si>
    <t>SANS
1200 HA</t>
  </si>
  <si>
    <t>SUNDRY ITEMS</t>
  </si>
  <si>
    <t>Cat ladder assembly complete as per drawing P0413C00-513-01</t>
  </si>
  <si>
    <t>a) Inside reservoir (Height = 6.3m)</t>
  </si>
  <si>
    <t>b) Outside reservoir (Height = 3.5m)</t>
  </si>
  <si>
    <t>Reservoir ventialion pipes complete as per drawing P0413C00-511-01</t>
  </si>
  <si>
    <t>SABS</t>
  </si>
  <si>
    <t>1200 ME</t>
  </si>
  <si>
    <t xml:space="preserve">8.3.3 </t>
  </si>
  <si>
    <t>Construct 150mm thick sub-base with approved G5 gravel imported from any source, compacted to minimum of 96% Mod AASHTO max density</t>
  </si>
  <si>
    <t>Extra-over Item for processing with stabilizing agent</t>
  </si>
  <si>
    <t>a) Road bed</t>
  </si>
  <si>
    <t>b) Sub-base</t>
  </si>
  <si>
    <t xml:space="preserve">Stabilizing agent:  </t>
  </si>
  <si>
    <t>a) Road lime</t>
  </si>
  <si>
    <t>b) Portland cement</t>
  </si>
  <si>
    <t>1200 MK</t>
  </si>
  <si>
    <t>Channelling - insitu concrete channeling rate shall cover the cost of supply of all materials for the channeling and bedding (100 mm thick, 25 MPa Concrete) and excavation, jointing, sealant, compacting to 95 % mod. AASHTO, testing, and for all labour in laying and jointing, together with all backfilling, compacting, and removal of excess material to own dump site as indicated on the relevant drawings.</t>
  </si>
  <si>
    <t>1000 mm wide concrete-lined v-drain</t>
  </si>
  <si>
    <t>Roof drainage pipes supply and install of all related items</t>
  </si>
  <si>
    <t>Subsoil drainage-supply and install of all materials including 250 mikron DCP (Welded)</t>
  </si>
  <si>
    <t>Scour dissipator complete with wingwalls and stone pitching</t>
  </si>
  <si>
    <t>Chlorination and equipment building including all associated works</t>
  </si>
  <si>
    <t>Razor fence with access gates including all associated works</t>
  </si>
  <si>
    <t>PROVISIONAL ALLOWANCES</t>
  </si>
  <si>
    <t>R20,000.00 (Twenty Thousand Rand) for builder's work in connection with the electrical installation.</t>
  </si>
  <si>
    <t>Item</t>
  </si>
  <si>
    <t>R20,000.00 (Twenty Thousand Rand) for builder's work in connection with the mechanical installation.</t>
  </si>
  <si>
    <t>R20,000.00 (Twenty Thousand Rand) for builder's work in connection with existing services and the relocation of existing services.</t>
  </si>
  <si>
    <t>LANDSCAPING AND IRRIGATION</t>
  </si>
  <si>
    <t>R20,000.00 (Twenty Thousand Rand) for the design and installation of landscaping and irrigation</t>
  </si>
  <si>
    <t>Profit</t>
  </si>
  <si>
    <t>Allow for general attendance</t>
  </si>
  <si>
    <t>SIGNAGE</t>
  </si>
  <si>
    <t>R20,000.00 (Twenty Thousand Rand) for the design, manufacture, supply and installation of signage complete</t>
  </si>
  <si>
    <t>FIRE SUPPRESSION</t>
  </si>
  <si>
    <t>R50,000.00 (Fifty Thousand Rand) for the design, manufacture, supply and installation of fire suppression complete</t>
  </si>
  <si>
    <t>RE-ESTABLISH OR PLACE BOUNDARY PEGS</t>
  </si>
  <si>
    <t xml:space="preserve">R10,000.00 (Ten Thousand Rand) for the Re-establishing or placement of boundary pegs </t>
  </si>
  <si>
    <t>CHAMBERS PIPEWORK AND CONNECTIONS</t>
  </si>
  <si>
    <t>R1,500,000.00 (One Million Five Hundred Thousand Rand) for the design, manufacture, supply and installation of chambers, pipework and connections complete</t>
  </si>
  <si>
    <t>ELECTRICAL WORKS</t>
  </si>
  <si>
    <t>R200,000.00 (Two Hunderd Thousand Rand) for all associated electrical installations required on site</t>
  </si>
  <si>
    <t>PAVING AROUND RESERVOIR</t>
  </si>
  <si>
    <t>R50,000.00 (Fifty Thousand Rand) for paving surounding the reservoir</t>
  </si>
  <si>
    <t>ASPHALT ROAD</t>
  </si>
  <si>
    <t>R100,000.00 (One Hundred Thousand Rand) for the surfacing of the road to the reservoir</t>
  </si>
  <si>
    <t>SANS 1200 C:  SITE CLEARANCE</t>
  </si>
  <si>
    <t>SANS 1200 DA: EARTHWORKS (SMALL WORKS)</t>
  </si>
  <si>
    <t>SANS 1200 DB: EARTHWORKS (PIPE TRENCHES)</t>
  </si>
  <si>
    <t>SANS 1200DM : EARTHWORKS (ROADS , SUBGRADE)</t>
  </si>
  <si>
    <t>SANS 1200 G: CONCRETE (STRUCTURAL)</t>
  </si>
  <si>
    <t>SANS 1200 GE: PRECAST CONCRETE (STRUCTURAL)</t>
  </si>
  <si>
    <t>SANS 1200 HA:  STRUCTURAL STEELWORK (SUNDRY ITEMS)</t>
  </si>
  <si>
    <t>SANS 1200 ME: SUBBASE</t>
  </si>
  <si>
    <t>SANS 1200 MK: KERBING AND CHANNELLING</t>
  </si>
  <si>
    <t>MISCELLANEOUS</t>
  </si>
  <si>
    <t>PROVISIONAL SUMS</t>
  </si>
  <si>
    <t>SECTION F - RESERVOIR</t>
  </si>
  <si>
    <t>F1</t>
  </si>
  <si>
    <t>F2</t>
  </si>
  <si>
    <t>F3</t>
  </si>
  <si>
    <t>F4</t>
  </si>
  <si>
    <t>F5</t>
  </si>
  <si>
    <t>F6</t>
  </si>
  <si>
    <t>F7</t>
  </si>
  <si>
    <t>F8</t>
  </si>
  <si>
    <t>F9</t>
  </si>
  <si>
    <t>F10</t>
  </si>
  <si>
    <t>F11</t>
  </si>
  <si>
    <t>ADD 25% CONTINGENCIES5</t>
  </si>
  <si>
    <t xml:space="preserve">ADD 6% ESCALATION </t>
  </si>
  <si>
    <t>E2</t>
  </si>
  <si>
    <t>E3</t>
  </si>
  <si>
    <t>E4</t>
  </si>
  <si>
    <t>a) 45 ° Y junction 300 mm ø with 45° x 300 mm Concrete bend to existing sewer line</t>
  </si>
  <si>
    <t>PIPEWORK</t>
  </si>
  <si>
    <t>MANHOLES</t>
  </si>
  <si>
    <t>E1.3.1</t>
  </si>
  <si>
    <t>E1.3.1.1</t>
  </si>
  <si>
    <t>E1.3.1.2</t>
  </si>
  <si>
    <t>E1.4</t>
  </si>
  <si>
    <t>E1.5</t>
  </si>
  <si>
    <t>E1.5.1</t>
  </si>
  <si>
    <t>E1.5.2</t>
  </si>
  <si>
    <t>E1.5.3</t>
  </si>
  <si>
    <t>E1.5.4</t>
  </si>
  <si>
    <t>E1.5.5</t>
  </si>
  <si>
    <t>E1.5.6</t>
  </si>
  <si>
    <t>E1.5.7</t>
  </si>
  <si>
    <t>E1.5.8</t>
  </si>
  <si>
    <t>E1.5.9</t>
  </si>
  <si>
    <t>E1.5.10</t>
  </si>
  <si>
    <t>E1.6</t>
  </si>
  <si>
    <t>E1.6.1</t>
  </si>
  <si>
    <t>E1.6.2</t>
  </si>
  <si>
    <t>E1.6.3</t>
  </si>
  <si>
    <t>E1.6.4</t>
  </si>
  <si>
    <t>E1.6.5</t>
  </si>
  <si>
    <t>E1.6.6</t>
  </si>
  <si>
    <t>E1.7</t>
  </si>
  <si>
    <t>E1.7.1</t>
  </si>
  <si>
    <t>E1.7.1.1</t>
  </si>
  <si>
    <t>E1.7.2</t>
  </si>
  <si>
    <t>E1.7.1.2</t>
  </si>
  <si>
    <t>E1.7.3</t>
  </si>
  <si>
    <t>E1.7.4</t>
  </si>
  <si>
    <t>E2.1</t>
  </si>
  <si>
    <t>E2.1.1</t>
  </si>
  <si>
    <t>E2.2</t>
  </si>
  <si>
    <t>E2.2.1</t>
  </si>
  <si>
    <t>E2.3</t>
  </si>
  <si>
    <t>E2.3.1</t>
  </si>
  <si>
    <t>E2.4</t>
  </si>
  <si>
    <t>E2.4.1</t>
  </si>
  <si>
    <t>E2.4.1.1</t>
  </si>
  <si>
    <t xml:space="preserve"> i) 300mm sewer</t>
  </si>
  <si>
    <t>E2.5</t>
  </si>
  <si>
    <t>E2.5.1</t>
  </si>
  <si>
    <t>E2.5.1.1</t>
  </si>
  <si>
    <t>E3.1</t>
  </si>
  <si>
    <t>E3.1.1</t>
  </si>
  <si>
    <t>E3.1.2</t>
  </si>
  <si>
    <t>E3.2</t>
  </si>
  <si>
    <t>E3.2.1</t>
  </si>
  <si>
    <t>E3.2.1.1</t>
  </si>
  <si>
    <t>E3.2.1.2</t>
  </si>
  <si>
    <t>E3.3</t>
  </si>
  <si>
    <t>E3.3.1</t>
  </si>
  <si>
    <t>E3.4</t>
  </si>
  <si>
    <t>E3.4.1</t>
  </si>
  <si>
    <t>E4.1</t>
  </si>
  <si>
    <t>E4.1.1</t>
  </si>
  <si>
    <t>E4.1.2</t>
  </si>
  <si>
    <t>E4.1.3</t>
  </si>
  <si>
    <t>E4.1.4</t>
  </si>
  <si>
    <t>E4.1.5</t>
  </si>
  <si>
    <t>E4.1.6</t>
  </si>
  <si>
    <t>E4.2</t>
  </si>
  <si>
    <t>E4.2.1</t>
  </si>
  <si>
    <t>E4.2.2.</t>
  </si>
  <si>
    <t>E4.3</t>
  </si>
  <si>
    <t>E4.3.1</t>
  </si>
  <si>
    <t>E4.3.1.1</t>
  </si>
  <si>
    <t>E4.3.1.2</t>
  </si>
  <si>
    <t>E4.3.1.3</t>
  </si>
  <si>
    <t>E4.3.1.4</t>
  </si>
  <si>
    <t>E4.3.1.5</t>
  </si>
  <si>
    <t>E4.3.2</t>
  </si>
  <si>
    <t>E4.3.2.1</t>
  </si>
  <si>
    <t xml:space="preserve">8.2.10 </t>
  </si>
  <si>
    <t xml:space="preserve">1200 LD            </t>
  </si>
  <si>
    <t>MOGALE CITY LOCAL MUNICIPALITY</t>
  </si>
  <si>
    <t>TENDER: THE INSTALLATION OF A BULK WATER PIPELINE, A NEW SEWER CONNECTION AND A NEW 5ML RESERVOIR WITH ASSOCIATED WORKS IN LERATONG SMART CITY DEVELOPMENT (PHASE 1)</t>
  </si>
  <si>
    <t xml:space="preserve">TENDER NO: UMS (W&amp;S) 17/2021 </t>
  </si>
  <si>
    <r>
      <t>m</t>
    </r>
    <r>
      <rPr>
        <vertAlign val="superscript"/>
        <sz val="11"/>
        <rFont val="Arial Narrow"/>
        <family val="2"/>
      </rPr>
      <t>2</t>
    </r>
  </si>
  <si>
    <r>
      <t xml:space="preserve">Contractual Requirements  including provision to ensure that all insurances and Guarantees are kept in place for the full duration of the Contract period(s).  </t>
    </r>
    <r>
      <rPr>
        <u/>
        <sz val="11"/>
        <rFont val="Arial Narrow"/>
        <family val="2"/>
      </rPr>
      <t>Payment may be suspended until expired sureties are up to date</t>
    </r>
    <r>
      <rPr>
        <sz val="11"/>
        <rFont val="Arial Narrow"/>
        <family val="2"/>
      </rPr>
      <t>.</t>
    </r>
  </si>
  <si>
    <r>
      <t xml:space="preserve">Special Risk Insurance - SASRIA  for Contract works, material or construction plant policy </t>
    </r>
    <r>
      <rPr>
        <sz val="11"/>
        <color indexed="10"/>
        <rFont val="Arial Narrow"/>
        <family val="2"/>
      </rPr>
      <t>(Minimum value of R1,5 million).</t>
    </r>
    <r>
      <rPr>
        <sz val="11"/>
        <rFont val="Arial Narrow"/>
        <family val="2"/>
      </rPr>
      <t xml:space="preserve"> </t>
    </r>
  </si>
  <si>
    <r>
      <t xml:space="preserve">Special Risk Insurance for work in dolomitic area 
</t>
    </r>
    <r>
      <rPr>
        <sz val="11"/>
        <color indexed="10"/>
        <rFont val="Arial Narrow"/>
        <family val="2"/>
      </rPr>
      <t>(Minimum value of R2 million)</t>
    </r>
  </si>
  <si>
    <r>
      <rPr>
        <u/>
        <sz val="11"/>
        <rFont val="Arial Narrow"/>
        <family val="2"/>
      </rPr>
      <t>Facilities for Engineer</t>
    </r>
    <r>
      <rPr>
        <sz val="11"/>
        <rFont val="Arial Narrow"/>
        <family val="2"/>
      </rPr>
      <t xml:space="preserve">
Refer to the Project Specifications, Standard Specifications, Variations to Standard Specifications and Particular Specifications</t>
    </r>
  </si>
  <si>
    <r>
      <rPr>
        <u/>
        <sz val="11"/>
        <rFont val="Arial Narrow"/>
        <family val="2"/>
      </rPr>
      <t>Name Boards:</t>
    </r>
    <r>
      <rPr>
        <sz val="11"/>
        <rFont val="Arial Narrow"/>
        <family val="2"/>
      </rPr>
      <t xml:space="preserve">
Project construction boards, supplied and erected according to drawing details</t>
    </r>
  </si>
  <si>
    <r>
      <rPr>
        <u/>
        <sz val="11"/>
        <rFont val="Arial Narrow"/>
        <family val="2"/>
      </rPr>
      <t>Facilities for Contracto</t>
    </r>
    <r>
      <rPr>
        <sz val="11"/>
        <rFont val="Arial Narrow"/>
        <family val="2"/>
      </rPr>
      <t>r
Refer to the Project Specifications, Standard Specifications, Variations to Standard Specifications and Particular Specifications</t>
    </r>
  </si>
  <si>
    <r>
      <t xml:space="preserve">Contractual Requirements (inclusive of keeping all insurances and guarantees in place) </t>
    </r>
    <r>
      <rPr>
        <sz val="11"/>
        <color indexed="10"/>
        <rFont val="Arial Narrow"/>
        <family val="2"/>
      </rPr>
      <t>(Tenderer to indicate duration)</t>
    </r>
  </si>
  <si>
    <r>
      <rPr>
        <u/>
        <sz val="11"/>
        <rFont val="Arial Narrow"/>
        <family val="2"/>
      </rPr>
      <t>Facilities for Engineer</t>
    </r>
    <r>
      <rPr>
        <sz val="11"/>
        <rFont val="Arial Narrow"/>
        <family val="2"/>
      </rPr>
      <t xml:space="preserve">
Refer to the Project Specifications, Standard Specifications, Variations to Standard Specifications and Particular Specifications </t>
    </r>
    <r>
      <rPr>
        <sz val="11"/>
        <color indexed="10"/>
        <rFont val="Arial Narrow"/>
        <family val="2"/>
      </rPr>
      <t>(Tenderer to indicate duration)</t>
    </r>
  </si>
  <si>
    <r>
      <rPr>
        <u/>
        <sz val="11"/>
        <rFont val="Arial Narrow"/>
        <family val="2"/>
      </rPr>
      <t>Facilities for Contracto</t>
    </r>
    <r>
      <rPr>
        <sz val="11"/>
        <rFont val="Arial Narrow"/>
        <family val="2"/>
      </rPr>
      <t xml:space="preserve">r including
Refer to the Project Specifications, Standard Specifications, Variations to Standard Specifications and Particular Specifications </t>
    </r>
    <r>
      <rPr>
        <sz val="11"/>
        <color indexed="10"/>
        <rFont val="Arial Narrow"/>
        <family val="2"/>
      </rPr>
      <t>(Tenderer to indicate duration)</t>
    </r>
  </si>
  <si>
    <r>
      <t xml:space="preserve">Supervision for the duration of the Contract </t>
    </r>
    <r>
      <rPr>
        <sz val="11"/>
        <color indexed="10"/>
        <rFont val="Arial Narrow"/>
        <family val="2"/>
      </rPr>
      <t>(Tenderer to indicate duration)</t>
    </r>
  </si>
  <si>
    <r>
      <t xml:space="preserve">General Responsibilities and other Time-Related Obligations </t>
    </r>
    <r>
      <rPr>
        <sz val="11"/>
        <color indexed="10"/>
        <rFont val="Arial Narrow"/>
        <family val="2"/>
      </rPr>
      <t>(Tenderer to indicate duration)</t>
    </r>
  </si>
  <si>
    <r>
      <t xml:space="preserve">Implementation of Health and Safety Plan </t>
    </r>
    <r>
      <rPr>
        <sz val="11"/>
        <color indexed="10"/>
        <rFont val="Arial Narrow"/>
        <family val="2"/>
      </rPr>
      <t>(Tenderer to indicate duration)</t>
    </r>
  </si>
  <si>
    <r>
      <t xml:space="preserve">Maintenance of Personnel Protective clothing and Equipment as per EPWP Branding requirements including PPE for visitors and the CLO </t>
    </r>
    <r>
      <rPr>
        <sz val="11"/>
        <color indexed="10"/>
        <rFont val="Arial Narrow"/>
        <family val="2"/>
      </rPr>
      <t>(Tenderer to indicate duration)</t>
    </r>
  </si>
  <si>
    <r>
      <t>Verification only on  instruction of the Engineer</t>
    </r>
    <r>
      <rPr>
        <b/>
        <sz val="11"/>
        <rFont val="Arial Narrow"/>
        <family val="2"/>
      </rPr>
      <t xml:space="preserve">, </t>
    </r>
    <r>
      <rPr>
        <sz val="11"/>
        <rFont val="Arial Narrow"/>
        <family val="2"/>
      </rPr>
      <t>of the  setting out of the works done  by a Registered Land Surveyor, including the verification of the survey and verification of "as built" information on completion of the Works</t>
    </r>
  </si>
  <si>
    <r>
      <t xml:space="preserve">Allow for monthly payment of the CLO salary by the Contractor only on instruction of the Engineer </t>
    </r>
    <r>
      <rPr>
        <sz val="11"/>
        <color indexed="10"/>
        <rFont val="Arial Narrow"/>
        <family val="2"/>
      </rPr>
      <t>(Tenderer to indicate duration)</t>
    </r>
  </si>
  <si>
    <r>
      <t>a) 11.25</t>
    </r>
    <r>
      <rPr>
        <vertAlign val="superscript"/>
        <sz val="11"/>
        <rFont val="Arial Narrow"/>
        <family val="2"/>
      </rPr>
      <t>o</t>
    </r>
    <r>
      <rPr>
        <sz val="11"/>
        <rFont val="Arial Narrow"/>
        <family val="2"/>
      </rPr>
      <t xml:space="preserve"> </t>
    </r>
  </si>
  <si>
    <r>
      <t>b) 22.5</t>
    </r>
    <r>
      <rPr>
        <vertAlign val="superscript"/>
        <sz val="11"/>
        <rFont val="Arial Narrow"/>
        <family val="2"/>
      </rPr>
      <t>o</t>
    </r>
    <r>
      <rPr>
        <sz val="11"/>
        <rFont val="Arial Narrow"/>
        <family val="2"/>
      </rPr>
      <t xml:space="preserve"> </t>
    </r>
  </si>
  <si>
    <r>
      <t>c) 45</t>
    </r>
    <r>
      <rPr>
        <vertAlign val="superscript"/>
        <sz val="11"/>
        <rFont val="Arial Narrow"/>
        <family val="2"/>
      </rPr>
      <t>o</t>
    </r>
    <r>
      <rPr>
        <sz val="11"/>
        <rFont val="Arial Narrow"/>
        <family val="2"/>
      </rPr>
      <t xml:space="preserve"> </t>
    </r>
  </si>
  <si>
    <r>
      <t>d) 90</t>
    </r>
    <r>
      <rPr>
        <vertAlign val="superscript"/>
        <sz val="11"/>
        <rFont val="Arial Narrow"/>
        <family val="2"/>
      </rPr>
      <t>o</t>
    </r>
    <r>
      <rPr>
        <sz val="11"/>
        <rFont val="Arial Narrow"/>
        <family val="2"/>
      </rPr>
      <t xml:space="preserve"> </t>
    </r>
  </si>
  <si>
    <r>
      <t>m</t>
    </r>
    <r>
      <rPr>
        <vertAlign val="superscript"/>
        <sz val="11"/>
        <color theme="1"/>
        <rFont val="Arial Narrow"/>
        <family val="2"/>
      </rPr>
      <t>3</t>
    </r>
  </si>
  <si>
    <r>
      <t>m</t>
    </r>
    <r>
      <rPr>
        <vertAlign val="superscript"/>
        <sz val="11"/>
        <rFont val="Arial Narrow"/>
        <family val="2"/>
      </rPr>
      <t>3</t>
    </r>
  </si>
  <si>
    <t>Portable dewatering pump … 3"  (75mm dia)</t>
  </si>
  <si>
    <t>B3.3.5</t>
  </si>
  <si>
    <t>B3.3.6</t>
  </si>
  <si>
    <t>B3.3.7</t>
  </si>
  <si>
    <t>B3.3.8</t>
  </si>
  <si>
    <t>B3.3.9</t>
  </si>
  <si>
    <t>B4.2</t>
  </si>
  <si>
    <t>B4.3</t>
  </si>
  <si>
    <t>B4.4</t>
  </si>
  <si>
    <t>B4.5</t>
  </si>
  <si>
    <t>B4.6</t>
  </si>
  <si>
    <t>B4.7</t>
  </si>
  <si>
    <t>B4.8</t>
  </si>
  <si>
    <t>B4.9</t>
  </si>
  <si>
    <t>B4.10</t>
  </si>
  <si>
    <t>B4.11</t>
  </si>
  <si>
    <t>Demolish and remove structures / buildings and dismantle steelwork, etc.</t>
  </si>
  <si>
    <t>BULK SURFACE EXCAVATIONS AND TRENCHING</t>
  </si>
  <si>
    <t xml:space="preserve">TOTAL FOR SECTION C1 CARRIED FORWARD TO SUMMARY PAGE </t>
  </si>
  <si>
    <t>BACKFILLING AND BEDDING</t>
  </si>
  <si>
    <t xml:space="preserve">TOTAL FOR SECTION C2 CARRIED FORWARD TO SUMMARY PAGE </t>
  </si>
  <si>
    <t>CONCRETE WORKS (STRUCTURAL)</t>
  </si>
  <si>
    <t xml:space="preserve">TOTAL FOR SECTION C3 CARRIED FORWARD TO SUMMARY PAGE </t>
  </si>
  <si>
    <t>STRUCTURAL STEEL</t>
  </si>
  <si>
    <t xml:space="preserve">TOTAL FOR SECTION C4 CARRIED FORWARD TO SUMMARY PAGE </t>
  </si>
  <si>
    <t xml:space="preserve">TOTAL FOR SECTION D1 CARRIED FORWARD TO SUMMARY PAGE </t>
  </si>
  <si>
    <t>Supply and Installation of isolating valve including all associated  pipe work inside chamber</t>
  </si>
  <si>
    <t>Supply and Installation of Flow meter including all associated pipe work inside chamber</t>
  </si>
  <si>
    <t xml:space="preserve">TOTAL FOR SECTION E1 CARRIED FORWARD TO SUMMARY PAGE </t>
  </si>
  <si>
    <t xml:space="preserve">TOTAL FOR SECTION E2 CARRIED FORWARD TO SUMMARY PAGE </t>
  </si>
  <si>
    <t xml:space="preserve">TOTAL FOR SECTION E3 CARRIED FORWARD TO SUMMARY PAGE </t>
  </si>
  <si>
    <t xml:space="preserve">TOTAL FOR SECTION E4 CARRIED FORWARD TO SUMMARY PAGE </t>
  </si>
  <si>
    <t xml:space="preserve">TOTAL FOR SECTION F1 CARRIED FORWARD TO SUMMARY PAGE </t>
  </si>
  <si>
    <t>F1.1</t>
  </si>
  <si>
    <t>F1.2</t>
  </si>
  <si>
    <t>F1.3</t>
  </si>
  <si>
    <t>F1.4</t>
  </si>
  <si>
    <t>F1.5</t>
  </si>
  <si>
    <t>F1.6</t>
  </si>
  <si>
    <t>F1.7</t>
  </si>
  <si>
    <t>F1.8</t>
  </si>
  <si>
    <t>F1.9</t>
  </si>
  <si>
    <t>F1.10</t>
  </si>
  <si>
    <t>F1.11</t>
  </si>
  <si>
    <t>Penalty for unauthorized removal or damage of indigenous trees on the site area</t>
  </si>
  <si>
    <t xml:space="preserve">TOTAL FOR SECTION F2 CARRIED FORWARD TO SUMMARY PAGE </t>
  </si>
  <si>
    <t>F2.1</t>
  </si>
  <si>
    <t>F2.2</t>
  </si>
  <si>
    <t>F2.3</t>
  </si>
  <si>
    <t>F2.4</t>
  </si>
  <si>
    <t>F2.5</t>
  </si>
  <si>
    <t>F2.6</t>
  </si>
  <si>
    <t>F2.7</t>
  </si>
  <si>
    <t>F2.8</t>
  </si>
  <si>
    <t>F2.9</t>
  </si>
  <si>
    <t>F2.10</t>
  </si>
  <si>
    <t>F2.11</t>
  </si>
  <si>
    <t>F2.12</t>
  </si>
  <si>
    <t>F2.13</t>
  </si>
  <si>
    <t xml:space="preserve">Crossing at angle or parallel to existing services  </t>
  </si>
  <si>
    <t>Top soiling to a minimum thickness of 150 mm after compaction</t>
  </si>
  <si>
    <t xml:space="preserve">Pipes of various sizes but limited from 200mm to 
600mm NB </t>
  </si>
  <si>
    <t xml:space="preserve">TOTAL FOR SECTION F3 CARRIED FORWARD TO SUMMARY PAGE </t>
  </si>
  <si>
    <t xml:space="preserve">TOTAL FOR SECTION F4 CARRIED FORWARD TO SUMMARY PAGE </t>
  </si>
  <si>
    <t>F3.1</t>
  </si>
  <si>
    <t>F3.2</t>
  </si>
  <si>
    <t>F3.3</t>
  </si>
  <si>
    <t>F3.4</t>
  </si>
  <si>
    <t>F3.5</t>
  </si>
  <si>
    <t>F3.6</t>
  </si>
  <si>
    <t>F3.7</t>
  </si>
  <si>
    <t>F3.8</t>
  </si>
  <si>
    <t>F3.9</t>
  </si>
  <si>
    <t>F3.10</t>
  </si>
  <si>
    <t>F3.11</t>
  </si>
  <si>
    <t>F3.12</t>
  </si>
  <si>
    <t>F3.13</t>
  </si>
  <si>
    <t>F3.14</t>
  </si>
  <si>
    <t>F3.15</t>
  </si>
  <si>
    <t>F3.16</t>
  </si>
  <si>
    <t>F3.17</t>
  </si>
  <si>
    <t>F3.18</t>
  </si>
  <si>
    <t>F3.19</t>
  </si>
  <si>
    <t>F3.20</t>
  </si>
  <si>
    <t>F3.21</t>
  </si>
  <si>
    <t>F3.22</t>
  </si>
  <si>
    <t>F3.23</t>
  </si>
  <si>
    <t>F3.24</t>
  </si>
  <si>
    <t>F3.25</t>
  </si>
  <si>
    <t>F3.26</t>
  </si>
  <si>
    <t>F3.27</t>
  </si>
  <si>
    <t>F3.28</t>
  </si>
  <si>
    <t>F3.29</t>
  </si>
  <si>
    <t>F3.30</t>
  </si>
  <si>
    <t>F3.31</t>
  </si>
  <si>
    <t>F3.32</t>
  </si>
  <si>
    <t>F3.33</t>
  </si>
  <si>
    <t>F3.34</t>
  </si>
  <si>
    <t>F3.35</t>
  </si>
  <si>
    <t>F4.1</t>
  </si>
  <si>
    <t>F4.2</t>
  </si>
  <si>
    <t>F4.3</t>
  </si>
  <si>
    <t>F4.4</t>
  </si>
  <si>
    <t>F4.5</t>
  </si>
  <si>
    <t>F4.6</t>
  </si>
  <si>
    <t>F4.7</t>
  </si>
  <si>
    <t>F4.8</t>
  </si>
  <si>
    <t>F4.9</t>
  </si>
  <si>
    <t>F4.10</t>
  </si>
  <si>
    <t>F4.11</t>
  </si>
  <si>
    <t>F4.12</t>
  </si>
  <si>
    <t xml:space="preserve">TOTAL FOR SECTION F5 CARRIED FORWARD TO SUMMARY PAGE </t>
  </si>
  <si>
    <t>F5.1</t>
  </si>
  <si>
    <t>F5.2</t>
  </si>
  <si>
    <t>F5.3</t>
  </si>
  <si>
    <t>F5.4</t>
  </si>
  <si>
    <t>F5.5</t>
  </si>
  <si>
    <t>F5.6</t>
  </si>
  <si>
    <t>F5.7</t>
  </si>
  <si>
    <t>F5.8</t>
  </si>
  <si>
    <t>F5.9</t>
  </si>
  <si>
    <t>F5.10</t>
  </si>
  <si>
    <t>F5.11</t>
  </si>
  <si>
    <t>F5.12</t>
  </si>
  <si>
    <t>F5.13</t>
  </si>
  <si>
    <t>F5.14</t>
  </si>
  <si>
    <t>F5.15</t>
  </si>
  <si>
    <t>F5.16</t>
  </si>
  <si>
    <t>F5.17</t>
  </si>
  <si>
    <t>F5.18</t>
  </si>
  <si>
    <t>F5.19</t>
  </si>
  <si>
    <t>F5.20</t>
  </si>
  <si>
    <t>F5.21</t>
  </si>
  <si>
    <t>F5.22</t>
  </si>
  <si>
    <t>F5.23</t>
  </si>
  <si>
    <t>F5.24</t>
  </si>
  <si>
    <t>F5.25</t>
  </si>
  <si>
    <t>F5.26</t>
  </si>
  <si>
    <t>F5.27</t>
  </si>
  <si>
    <t>F5.28</t>
  </si>
  <si>
    <t xml:space="preserve">TOTAL FOR SECTION F6 CARRIED FORWARD TO SUMMARY PAGE </t>
  </si>
  <si>
    <t>F6.1</t>
  </si>
  <si>
    <t>F6.2</t>
  </si>
  <si>
    <t xml:space="preserve">TOTAL FOR SECTION F7 CARRIED FORWARD TO SUMMARY PAGE </t>
  </si>
  <si>
    <t>F7.1</t>
  </si>
  <si>
    <t>F7.2</t>
  </si>
  <si>
    <t>F7.3</t>
  </si>
  <si>
    <t>F8.1</t>
  </si>
  <si>
    <t>F8.2</t>
  </si>
  <si>
    <t>F8.3</t>
  </si>
  <si>
    <t>F8.4</t>
  </si>
  <si>
    <t>F8.5</t>
  </si>
  <si>
    <t xml:space="preserve">TOTAL FOR SECTION F8 CARRIED FORWARD TO SUMMARY PAGE </t>
  </si>
  <si>
    <t xml:space="preserve">TOTAL FOR SECTION F9 CARRIED FORWARD TO SUMMARY PAGE </t>
  </si>
  <si>
    <t>F9.1</t>
  </si>
  <si>
    <t>F9.2</t>
  </si>
  <si>
    <t>F9.3</t>
  </si>
  <si>
    <t xml:space="preserve">TOTAL FOR SECTION F10 CARRIED FORWARD TO SUMMARY PAGE </t>
  </si>
  <si>
    <t>F10.1</t>
  </si>
  <si>
    <t>F10.2</t>
  </si>
  <si>
    <t>F10.3</t>
  </si>
  <si>
    <t xml:space="preserve">TOTAL FOR SECTION F11 CARRIED FORWARD TO SUMMARY PAGE </t>
  </si>
  <si>
    <t>F11.1</t>
  </si>
  <si>
    <t>F11.2</t>
  </si>
  <si>
    <t>F11.3</t>
  </si>
  <si>
    <t>F11.4</t>
  </si>
  <si>
    <t>F11.5</t>
  </si>
  <si>
    <t>F11.6</t>
  </si>
  <si>
    <t>F11.7</t>
  </si>
  <si>
    <t>F11.8</t>
  </si>
  <si>
    <t>F11.9</t>
  </si>
  <si>
    <t>F11.10</t>
  </si>
  <si>
    <t>F11.11</t>
  </si>
  <si>
    <t>F11.12</t>
  </si>
  <si>
    <t>F11.13</t>
  </si>
  <si>
    <t>F11.14</t>
  </si>
  <si>
    <t>F11.15</t>
  </si>
  <si>
    <t>F11.16</t>
  </si>
  <si>
    <t>F11.17</t>
  </si>
  <si>
    <t>F11.18</t>
  </si>
  <si>
    <t>F11.19</t>
  </si>
  <si>
    <t>F11.20</t>
  </si>
  <si>
    <t>F11.21</t>
  </si>
  <si>
    <t>F11.22</t>
  </si>
  <si>
    <t>F11.23</t>
  </si>
  <si>
    <t>F11.24</t>
  </si>
  <si>
    <t>F11.25</t>
  </si>
  <si>
    <t>F11.26</t>
  </si>
  <si>
    <t>F11.27</t>
  </si>
  <si>
    <t>m3/
Km</t>
  </si>
  <si>
    <t>F1.12</t>
  </si>
  <si>
    <t>Extra over item F1.11 percentage to cover costs, overheads and profits</t>
  </si>
  <si>
    <t>Replacement of topsoil is measured as in 1200D</t>
  </si>
  <si>
    <t>Extra over item F3.35 percentage to cover costs, overheads and profits</t>
  </si>
  <si>
    <t>Complete these cells</t>
  </si>
  <si>
    <t>Horizontal Formwork of the roof slab</t>
  </si>
  <si>
    <t>F10.1.1</t>
  </si>
  <si>
    <t>Extra over item F10.1 percentage to cover costs, overheads and profits</t>
  </si>
  <si>
    <t>F10.2.1</t>
  </si>
  <si>
    <t>Extra over item F10.2 percentage to cover costs, overheads and profits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</si>
</sst>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quot;R&quot;\ * #,##0.00_ ;_ &quot;R&quot;\ * \-#,##0.00_ ;_ &quot;R&quot;\ * &quot;-&quot;??_ ;_ @_ "/>
    <numFmt numFmtId="43" formatCode="_ * #,##0.00_ ;_ * \-#,##0.00_ ;_ * &quot;-&quot;??_ ;_ @_ "/>
    <numFmt numFmtId="164" formatCode="&quot;R&quot;#,##0.00;[Red]\-&quot;R&quot;#,##0.00"/>
    <numFmt numFmtId="165" formatCode="#,##0.0"/>
    <numFmt numFmtId="166" formatCode="#,##0.000"/>
    <numFmt numFmtId="167" formatCode="0.0%"/>
    <numFmt numFmtId="168" formatCode="#,##0.000;[Red]\-#,##0.000"/>
    <numFmt numFmtId="169" formatCode="0_)"/>
    <numFmt numFmtId="170" formatCode="_(* #,##0.00_);_(* \(#,##0.00\);_(* &quot;-&quot;??_);_(@_)"/>
    <numFmt numFmtId="171" formatCode="_(* #,##0_);_(* \(#,##0\);_(* &quot;-&quot;??_);_(@_)"/>
    <numFmt numFmtId="172" formatCode="#,##0.0;[Red]\-#,##0.0"/>
    <numFmt numFmtId="173" formatCode="&quot;R&quot;#,##0.00"/>
  </numFmts>
  <fonts count="56" x14ac:knownFonts="1">
    <font>
      <sz val="10"/>
      <name val="Arial"/>
    </font>
    <font>
      <sz val="10"/>
      <color theme="1"/>
      <name val="Arial Narrow"/>
      <family val="2"/>
    </font>
    <font>
      <sz val="11"/>
      <color theme="1"/>
      <name val="Calibri"/>
      <family val="2"/>
      <scheme val="minor"/>
    </font>
    <font>
      <sz val="10"/>
      <name val="Arial"/>
      <family val="2"/>
    </font>
    <font>
      <sz val="8"/>
      <name val="Arial"/>
      <family val="2"/>
    </font>
    <font>
      <sz val="10"/>
      <name val="Arial"/>
      <family val="2"/>
    </font>
    <font>
      <sz val="10"/>
      <name val="Arial"/>
      <family val="2"/>
    </font>
    <font>
      <sz val="10"/>
      <name val="Times New Roman"/>
      <family val="1"/>
    </font>
    <font>
      <sz val="12"/>
      <name val="Arial"/>
      <family val="2"/>
    </font>
    <font>
      <b/>
      <sz val="12"/>
      <name val="Arial"/>
      <family val="2"/>
    </font>
    <font>
      <i/>
      <u/>
      <sz val="10"/>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name val="Arial Narrow"/>
      <family val="2"/>
    </font>
    <font>
      <sz val="11"/>
      <name val="Arial Narrow"/>
      <family val="2"/>
    </font>
    <font>
      <sz val="11"/>
      <color theme="1"/>
      <name val="Arial Narrow"/>
      <family val="2"/>
    </font>
    <font>
      <u/>
      <sz val="11"/>
      <name val="Arial Narrow"/>
      <family val="2"/>
    </font>
    <font>
      <sz val="11"/>
      <color rgb="FFFF0000"/>
      <name val="Arial Narrow"/>
      <family val="2"/>
    </font>
    <font>
      <b/>
      <sz val="11"/>
      <color theme="1"/>
      <name val="Arial Narrow"/>
      <family val="2"/>
    </font>
    <font>
      <b/>
      <sz val="11"/>
      <color rgb="FFFF0000"/>
      <name val="Arial Narrow"/>
      <family val="2"/>
    </font>
    <font>
      <b/>
      <u/>
      <sz val="11"/>
      <name val="Arial Narrow"/>
      <family val="2"/>
    </font>
    <font>
      <vertAlign val="superscript"/>
      <sz val="11"/>
      <name val="Arial Narrow"/>
      <family val="2"/>
    </font>
    <font>
      <b/>
      <i/>
      <u/>
      <sz val="11"/>
      <color theme="1"/>
      <name val="Arial Narrow"/>
      <family val="2"/>
    </font>
    <font>
      <sz val="11"/>
      <color rgb="FFFFFF00"/>
      <name val="Arial Narrow"/>
      <family val="2"/>
    </font>
    <font>
      <sz val="11"/>
      <color theme="7" tint="0.39997558519241921"/>
      <name val="Arial Narrow"/>
      <family val="2"/>
    </font>
    <font>
      <i/>
      <sz val="11"/>
      <color rgb="FFFF0000"/>
      <name val="Arial Narrow"/>
      <family val="2"/>
    </font>
    <font>
      <sz val="11"/>
      <color indexed="10"/>
      <name val="Arial Narrow"/>
      <family val="2"/>
    </font>
    <font>
      <b/>
      <i/>
      <sz val="11"/>
      <name val="Arial Narrow"/>
      <family val="2"/>
    </font>
    <font>
      <b/>
      <sz val="11"/>
      <color theme="5" tint="-0.249977111117893"/>
      <name val="Arial Narrow"/>
      <family val="2"/>
    </font>
    <font>
      <i/>
      <sz val="11"/>
      <name val="Arial Narrow"/>
      <family val="2"/>
    </font>
    <font>
      <sz val="11"/>
      <color rgb="FF00B0F0"/>
      <name val="Arial Narrow"/>
      <family val="2"/>
    </font>
    <font>
      <b/>
      <u/>
      <sz val="11"/>
      <color theme="1"/>
      <name val="Arial Narrow"/>
      <family val="2"/>
    </font>
    <font>
      <u/>
      <sz val="11"/>
      <color theme="1"/>
      <name val="Arial Narrow"/>
      <family val="2"/>
    </font>
    <font>
      <vertAlign val="superscript"/>
      <sz val="11"/>
      <color theme="1"/>
      <name val="Arial Narrow"/>
      <family val="2"/>
    </font>
    <font>
      <b/>
      <sz val="11"/>
      <color theme="0"/>
      <name val="Arial Narrow"/>
      <family val="2"/>
    </font>
    <font>
      <sz val="11"/>
      <color theme="0"/>
      <name val="Arial Narrow"/>
      <family val="2"/>
    </font>
    <font>
      <u/>
      <sz val="11"/>
      <color rgb="FFFF0000"/>
      <name val="Arial Narrow"/>
      <family val="2"/>
    </font>
    <font>
      <b/>
      <u/>
      <sz val="11"/>
      <color rgb="FFFF0000"/>
      <name val="Arial Narrow"/>
      <family val="2"/>
    </font>
    <font>
      <b/>
      <sz val="11"/>
      <color theme="5"/>
      <name val="Arial Narrow"/>
      <family val="2"/>
    </font>
    <font>
      <sz val="11"/>
      <color theme="5"/>
      <name val="Arial Narrow"/>
      <family val="2"/>
    </font>
    <font>
      <sz val="11"/>
      <color theme="3"/>
      <name val="Arial Narrow"/>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2" tint="-9.9978637043366805E-2"/>
        <bgColor indexed="64"/>
      </patternFill>
    </fill>
  </fills>
  <borders count="78">
    <border>
      <left/>
      <right/>
      <top/>
      <bottom/>
      <diagonal/>
    </border>
    <border>
      <left style="thick">
        <color indexed="64"/>
      </left>
      <right/>
      <top/>
      <bottom/>
      <diagonal/>
    </border>
    <border>
      <left style="thick">
        <color indexed="64"/>
      </left>
      <right style="thick">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double">
        <color indexed="64"/>
      </left>
      <right style="thin">
        <color indexed="8"/>
      </right>
      <top/>
      <bottom/>
      <diagonal/>
    </border>
    <border>
      <left style="thin">
        <color indexed="8"/>
      </left>
      <right style="double">
        <color indexed="64"/>
      </right>
      <top/>
      <bottom/>
      <diagonal/>
    </border>
    <border>
      <left/>
      <right style="thin">
        <color indexed="8"/>
      </right>
      <top/>
      <bottom/>
      <diagonal/>
    </border>
    <border>
      <left style="thin">
        <color indexed="8"/>
      </left>
      <right style="medium">
        <color indexed="64"/>
      </right>
      <top/>
      <bottom/>
      <diagonal/>
    </border>
    <border>
      <left style="thin">
        <color indexed="8"/>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6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19" applyNumberFormat="0" applyAlignment="0" applyProtection="0"/>
    <xf numFmtId="0" fontId="15" fillId="28" borderId="20" applyNumberFormat="0" applyAlignment="0" applyProtection="0"/>
    <xf numFmtId="43" fontId="6" fillId="0" borderId="0" applyFont="0" applyFill="0" applyBorder="0" applyAlignment="0" applyProtection="0"/>
    <xf numFmtId="3" fontId="6" fillId="0" borderId="1" applyProtection="0"/>
    <xf numFmtId="165" fontId="6" fillId="0" borderId="2" applyProtection="0"/>
    <xf numFmtId="4" fontId="7" fillId="0" borderId="2" applyProtection="0"/>
    <xf numFmtId="166" fontId="6" fillId="0" borderId="2"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0" fontId="8" fillId="0" borderId="0" applyProtection="0"/>
    <xf numFmtId="0" fontId="16" fillId="0" borderId="0" applyNumberFormat="0" applyFill="0" applyBorder="0" applyAlignment="0" applyProtection="0"/>
    <xf numFmtId="2" fontId="8" fillId="0" borderId="0" applyProtection="0"/>
    <xf numFmtId="0" fontId="17" fillId="29" borderId="0" applyNumberFormat="0" applyBorder="0" applyAlignment="0" applyProtection="0"/>
    <xf numFmtId="0" fontId="18" fillId="0" borderId="21" applyNumberFormat="0" applyFill="0" applyAlignment="0" applyProtection="0"/>
    <xf numFmtId="0" fontId="19" fillId="0" borderId="22" applyNumberFormat="0" applyFill="0" applyAlignment="0" applyProtection="0"/>
    <xf numFmtId="0" fontId="20" fillId="0" borderId="23" applyNumberFormat="0" applyFill="0" applyAlignment="0" applyProtection="0"/>
    <xf numFmtId="0" fontId="20" fillId="0" borderId="0" applyNumberFormat="0" applyFill="0" applyBorder="0" applyAlignment="0" applyProtection="0"/>
    <xf numFmtId="0" fontId="7" fillId="0" borderId="0" applyNumberFormat="0" applyFont="0" applyFill="0" applyBorder="0" applyAlignment="0" applyProtection="0">
      <protection locked="0"/>
    </xf>
    <xf numFmtId="0" fontId="9" fillId="0" borderId="0" applyProtection="0"/>
    <xf numFmtId="0" fontId="21" fillId="30" borderId="19" applyNumberFormat="0" applyAlignment="0" applyProtection="0"/>
    <xf numFmtId="0" fontId="22" fillId="0" borderId="24" applyNumberFormat="0" applyFill="0" applyAlignment="0" applyProtection="0"/>
    <xf numFmtId="0" fontId="23" fillId="31" borderId="0" applyNumberFormat="0" applyBorder="0" applyAlignment="0" applyProtection="0"/>
    <xf numFmtId="0" fontId="5" fillId="0" borderId="0"/>
    <xf numFmtId="0" fontId="11" fillId="0" borderId="0"/>
    <xf numFmtId="0" fontId="5" fillId="0" borderId="0"/>
    <xf numFmtId="0" fontId="11" fillId="32" borderId="25" applyNumberFormat="0" applyFont="0" applyAlignment="0" applyProtection="0"/>
    <xf numFmtId="0" fontId="10" fillId="0" borderId="1"/>
    <xf numFmtId="0" fontId="24" fillId="27" borderId="26"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2" fillId="0" borderId="0"/>
    <xf numFmtId="170"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842">
    <xf numFmtId="0" fontId="0" fillId="0" borderId="0" xfId="0"/>
    <xf numFmtId="49" fontId="28" fillId="0" borderId="0" xfId="50" applyNumberFormat="1" applyFont="1" applyAlignment="1">
      <alignment horizontal="left" vertical="center"/>
    </xf>
    <xf numFmtId="0" fontId="29" fillId="0" borderId="0" xfId="51" applyFont="1" applyAlignment="1">
      <alignment horizontal="center" vertical="center"/>
    </xf>
    <xf numFmtId="0" fontId="28" fillId="0" borderId="0" xfId="51" applyFont="1" applyAlignment="1">
      <alignment horizontal="center" vertical="center"/>
    </xf>
    <xf numFmtId="0" fontId="29" fillId="0" borderId="0" xfId="51" applyFont="1" applyAlignment="1">
      <alignment vertical="center" wrapText="1"/>
    </xf>
    <xf numFmtId="0" fontId="29" fillId="0" borderId="0" xfId="51" applyFont="1" applyAlignment="1">
      <alignment horizontal="center" vertical="center" wrapText="1"/>
    </xf>
    <xf numFmtId="4" fontId="29" fillId="0" borderId="0" xfId="51" applyNumberFormat="1" applyFont="1" applyAlignment="1">
      <alignment horizontal="center" vertical="center"/>
    </xf>
    <xf numFmtId="44" fontId="29" fillId="0" borderId="0" xfId="34" applyFont="1" applyAlignment="1">
      <alignment horizontal="center" vertical="center"/>
    </xf>
    <xf numFmtId="0" fontId="30" fillId="0" borderId="0" xfId="64" applyFont="1" applyAlignment="1">
      <alignment vertical="center"/>
    </xf>
    <xf numFmtId="0" fontId="30" fillId="0" borderId="0" xfId="64" applyFont="1" applyFill="1" applyAlignment="1">
      <alignment vertical="center"/>
    </xf>
    <xf numFmtId="0" fontId="30" fillId="0" borderId="0" xfId="64" applyFont="1" applyFill="1" applyAlignment="1">
      <alignment horizontal="center" vertical="center"/>
    </xf>
    <xf numFmtId="0" fontId="30" fillId="0" borderId="0" xfId="64" applyFont="1" applyAlignment="1">
      <alignment horizontal="center" vertical="center"/>
    </xf>
    <xf numFmtId="0" fontId="30" fillId="0" borderId="0" xfId="64" applyFont="1" applyAlignment="1">
      <alignment vertical="center" wrapText="1"/>
    </xf>
    <xf numFmtId="0" fontId="34" fillId="0" borderId="0" xfId="64" applyFont="1" applyAlignment="1">
      <alignment vertical="center" wrapText="1"/>
    </xf>
    <xf numFmtId="0" fontId="33" fillId="0" borderId="0" xfId="64" applyFont="1" applyAlignment="1">
      <alignment vertical="center" wrapText="1"/>
    </xf>
    <xf numFmtId="0" fontId="30" fillId="0" borderId="7" xfId="64" applyFont="1" applyFill="1" applyBorder="1" applyAlignment="1">
      <alignment horizontal="left" vertical="center" wrapText="1"/>
    </xf>
    <xf numFmtId="0" fontId="30" fillId="0" borderId="7" xfId="64" applyFont="1" applyFill="1" applyBorder="1" applyAlignment="1">
      <alignment horizontal="center" vertical="center" wrapText="1"/>
    </xf>
    <xf numFmtId="0" fontId="30" fillId="0" borderId="7" xfId="64" applyFont="1" applyBorder="1" applyAlignment="1">
      <alignment horizontal="center" vertical="center" wrapText="1"/>
    </xf>
    <xf numFmtId="0" fontId="32" fillId="0" borderId="0" xfId="64" applyFont="1" applyAlignment="1">
      <alignment vertical="center"/>
    </xf>
    <xf numFmtId="0" fontId="30" fillId="0" borderId="3" xfId="64" applyFont="1" applyFill="1" applyBorder="1" applyAlignment="1">
      <alignment horizontal="left" vertical="center" wrapText="1"/>
    </xf>
    <xf numFmtId="0" fontId="30" fillId="0" borderId="3" xfId="64" applyFont="1" applyFill="1" applyBorder="1" applyAlignment="1">
      <alignment horizontal="center" vertical="center" wrapText="1"/>
    </xf>
    <xf numFmtId="0" fontId="35" fillId="0" borderId="3" xfId="64" applyFont="1" applyFill="1" applyBorder="1" applyAlignment="1">
      <alignment horizontal="left" vertical="center" wrapText="1"/>
    </xf>
    <xf numFmtId="0" fontId="30" fillId="0" borderId="3" xfId="64" applyFont="1" applyBorder="1" applyAlignment="1">
      <alignment horizontal="center" vertical="center" wrapText="1"/>
    </xf>
    <xf numFmtId="0" fontId="30" fillId="0" borderId="3" xfId="64" applyFont="1" applyFill="1" applyBorder="1" applyAlignment="1">
      <alignment horizontal="center" vertical="center"/>
    </xf>
    <xf numFmtId="0" fontId="29" fillId="0" borderId="3" xfId="64" applyFont="1" applyFill="1" applyBorder="1" applyAlignment="1">
      <alignment horizontal="center" vertical="center" wrapText="1"/>
    </xf>
    <xf numFmtId="0" fontId="29" fillId="0" borderId="3" xfId="64" applyFont="1" applyFill="1" applyBorder="1" applyAlignment="1">
      <alignment horizontal="left" vertical="center" wrapText="1"/>
    </xf>
    <xf numFmtId="0" fontId="29" fillId="0" borderId="3" xfId="64" applyFont="1" applyBorder="1" applyAlignment="1">
      <alignment horizontal="center" vertical="center" wrapText="1"/>
    </xf>
    <xf numFmtId="0" fontId="29" fillId="0" borderId="3" xfId="64" applyFont="1" applyFill="1" applyBorder="1" applyAlignment="1">
      <alignment vertical="center" wrapText="1"/>
    </xf>
    <xf numFmtId="0" fontId="30" fillId="0" borderId="0" xfId="64" applyFont="1" applyFill="1" applyBorder="1" applyAlignment="1">
      <alignment horizontal="left" vertical="center" wrapText="1"/>
    </xf>
    <xf numFmtId="0" fontId="30" fillId="0" borderId="0" xfId="64" applyFont="1" applyFill="1" applyBorder="1" applyAlignment="1">
      <alignment horizontal="center" vertical="center" wrapText="1"/>
    </xf>
    <xf numFmtId="0" fontId="30" fillId="0" borderId="0" xfId="64" applyFont="1" applyBorder="1" applyAlignment="1">
      <alignment horizontal="center" vertical="center" wrapText="1"/>
    </xf>
    <xf numFmtId="0" fontId="30" fillId="0" borderId="0" xfId="64" applyFont="1" applyFill="1" applyAlignment="1">
      <alignment horizontal="left" vertical="center"/>
    </xf>
    <xf numFmtId="164" fontId="29" fillId="0" borderId="0" xfId="64" applyNumberFormat="1" applyFont="1" applyFill="1" applyAlignment="1">
      <alignment vertical="center"/>
    </xf>
    <xf numFmtId="0" fontId="37" fillId="0" borderId="0" xfId="64" applyFont="1" applyFill="1" applyAlignment="1">
      <alignment horizontal="left" vertical="center"/>
    </xf>
    <xf numFmtId="164" fontId="30" fillId="0" borderId="0" xfId="64" applyNumberFormat="1" applyFont="1" applyAlignment="1">
      <alignment vertical="center"/>
    </xf>
    <xf numFmtId="0" fontId="29" fillId="0" borderId="3" xfId="51" applyFont="1" applyBorder="1" applyAlignment="1">
      <alignment horizontal="center"/>
    </xf>
    <xf numFmtId="0" fontId="32" fillId="0" borderId="0" xfId="51" applyFont="1" applyAlignment="1">
      <alignment vertical="center"/>
    </xf>
    <xf numFmtId="0" fontId="29" fillId="0" borderId="0" xfId="51" applyFont="1" applyAlignment="1">
      <alignment vertical="center"/>
    </xf>
    <xf numFmtId="0" fontId="29" fillId="0" borderId="0" xfId="51" applyFont="1" applyFill="1" applyBorder="1" applyAlignment="1">
      <alignment horizontal="center" vertical="center"/>
    </xf>
    <xf numFmtId="0" fontId="29" fillId="0" borderId="0" xfId="51" applyFont="1" applyBorder="1" applyAlignment="1">
      <alignment horizontal="center" vertical="center"/>
    </xf>
    <xf numFmtId="3" fontId="28" fillId="0" borderId="0" xfId="51" applyNumberFormat="1" applyFont="1" applyBorder="1" applyAlignment="1">
      <alignment horizontal="center" vertical="center"/>
    </xf>
    <xf numFmtId="3" fontId="29" fillId="0" borderId="0" xfId="51" applyNumberFormat="1" applyFont="1" applyBorder="1" applyAlignment="1">
      <alignment horizontal="center" vertical="center"/>
    </xf>
    <xf numFmtId="4" fontId="29" fillId="0" borderId="0" xfId="51" applyNumberFormat="1" applyFont="1" applyBorder="1" applyAlignment="1">
      <alignment horizontal="center" vertical="center"/>
    </xf>
    <xf numFmtId="0" fontId="28" fillId="0" borderId="5" xfId="50" applyFont="1" applyFill="1" applyBorder="1" applyAlignment="1" applyProtection="1">
      <alignment horizontal="center" vertical="top" wrapText="1"/>
    </xf>
    <xf numFmtId="0" fontId="28" fillId="0" borderId="7" xfId="50" applyFont="1" applyFill="1" applyBorder="1" applyAlignment="1" applyProtection="1">
      <alignment horizontal="left" vertical="top" wrapText="1"/>
    </xf>
    <xf numFmtId="0" fontId="28" fillId="0" borderId="7" xfId="50" applyFont="1" applyFill="1" applyBorder="1" applyAlignment="1" applyProtection="1">
      <alignment horizontal="center"/>
    </xf>
    <xf numFmtId="0" fontId="29" fillId="0" borderId="3" xfId="51" applyFont="1" applyFill="1" applyBorder="1" applyAlignment="1">
      <alignment horizontal="center" vertical="top" wrapText="1"/>
    </xf>
    <xf numFmtId="0" fontId="29" fillId="0" borderId="6" xfId="51" applyFont="1" applyFill="1" applyBorder="1" applyAlignment="1">
      <alignment horizontal="center" vertical="top" wrapText="1"/>
    </xf>
    <xf numFmtId="0" fontId="28" fillId="0" borderId="6" xfId="51" applyFont="1" applyFill="1" applyBorder="1" applyAlignment="1">
      <alignment horizontal="center" vertical="top" wrapText="1"/>
    </xf>
    <xf numFmtId="0" fontId="35" fillId="0" borderId="3" xfId="51" applyFont="1" applyFill="1" applyBorder="1" applyAlignment="1">
      <alignment horizontal="left" vertical="top" wrapText="1"/>
    </xf>
    <xf numFmtId="0" fontId="28" fillId="0" borderId="3" xfId="51" applyFont="1" applyFill="1" applyBorder="1" applyAlignment="1">
      <alignment wrapText="1"/>
    </xf>
    <xf numFmtId="0" fontId="28" fillId="0" borderId="6" xfId="50" applyFont="1" applyFill="1" applyBorder="1" applyAlignment="1" applyProtection="1">
      <alignment horizontal="center" vertical="top" wrapText="1"/>
    </xf>
    <xf numFmtId="0" fontId="28" fillId="0" borderId="3" xfId="50" applyFont="1" applyFill="1" applyBorder="1" applyAlignment="1" applyProtection="1">
      <alignment horizontal="left" vertical="top" wrapText="1"/>
    </xf>
    <xf numFmtId="0" fontId="28" fillId="0" borderId="3" xfId="50" applyFont="1" applyFill="1" applyBorder="1" applyAlignment="1" applyProtection="1">
      <alignment horizontal="center"/>
    </xf>
    <xf numFmtId="0" fontId="28" fillId="0" borderId="3" xfId="51" applyFont="1" applyFill="1" applyBorder="1" applyAlignment="1">
      <alignment horizontal="left" vertical="top" wrapText="1"/>
    </xf>
    <xf numFmtId="0" fontId="29" fillId="0" borderId="3" xfId="51" applyFont="1" applyFill="1" applyBorder="1" applyAlignment="1">
      <alignment horizontal="center" vertical="top"/>
    </xf>
    <xf numFmtId="0" fontId="28" fillId="0" borderId="3" xfId="51" applyFont="1" applyFill="1" applyBorder="1" applyAlignment="1">
      <alignment horizontal="center" vertical="top"/>
    </xf>
    <xf numFmtId="0" fontId="29" fillId="0" borderId="3" xfId="51" applyFont="1" applyFill="1" applyBorder="1" applyAlignment="1">
      <alignment horizontal="center"/>
    </xf>
    <xf numFmtId="0" fontId="35" fillId="0" borderId="3" xfId="51" applyFont="1" applyFill="1" applyBorder="1" applyAlignment="1">
      <alignment horizontal="center" vertical="top"/>
    </xf>
    <xf numFmtId="0" fontId="31" fillId="0" borderId="3" xfId="51" applyFont="1" applyFill="1" applyBorder="1" applyAlignment="1">
      <alignment horizontal="center"/>
    </xf>
    <xf numFmtId="0" fontId="29" fillId="0" borderId="3" xfId="51" applyFont="1" applyBorder="1" applyAlignment="1">
      <alignment horizontal="center" vertical="top"/>
    </xf>
    <xf numFmtId="0" fontId="40" fillId="0" borderId="3" xfId="51" applyFont="1" applyFill="1" applyBorder="1" applyAlignment="1">
      <alignment horizontal="center" vertical="top"/>
    </xf>
    <xf numFmtId="0" fontId="29" fillId="0" borderId="3" xfId="51" applyFont="1" applyFill="1" applyBorder="1" applyAlignment="1">
      <alignment horizontal="left" vertical="top" wrapText="1"/>
    </xf>
    <xf numFmtId="0" fontId="28" fillId="0" borderId="3" xfId="51" applyFont="1" applyBorder="1" applyAlignment="1">
      <alignment horizontal="center" vertical="top"/>
    </xf>
    <xf numFmtId="0" fontId="31" fillId="0" borderId="3" xfId="51" applyFont="1" applyFill="1" applyBorder="1" applyAlignment="1">
      <alignment horizontal="left" vertical="top" wrapText="1"/>
    </xf>
    <xf numFmtId="0" fontId="28" fillId="0" borderId="3" xfId="51" applyFont="1" applyFill="1" applyBorder="1" applyAlignment="1">
      <alignment horizontal="center" vertical="top" wrapText="1"/>
    </xf>
    <xf numFmtId="0" fontId="29" fillId="0" borderId="3" xfId="51" applyFont="1" applyFill="1" applyBorder="1" applyAlignment="1">
      <alignment horizontal="center" wrapText="1"/>
    </xf>
    <xf numFmtId="0" fontId="42" fillId="0" borderId="3" xfId="51" applyFont="1" applyFill="1" applyBorder="1" applyAlignment="1">
      <alignment horizontal="left" vertical="top" wrapText="1"/>
    </xf>
    <xf numFmtId="0" fontId="30" fillId="0" borderId="3" xfId="0" applyFont="1" applyFill="1" applyBorder="1" applyAlignment="1">
      <alignment vertical="top"/>
    </xf>
    <xf numFmtId="0" fontId="33" fillId="0" borderId="3" xfId="0" applyFont="1" applyFill="1" applyBorder="1" applyAlignment="1">
      <alignment horizontal="left" vertical="top"/>
    </xf>
    <xf numFmtId="0" fontId="30" fillId="0" borderId="3" xfId="0" applyFont="1" applyFill="1" applyBorder="1" applyAlignment="1">
      <alignment horizontal="center"/>
    </xf>
    <xf numFmtId="0" fontId="30" fillId="0" borderId="0" xfId="0" applyFont="1" applyAlignment="1">
      <alignment vertical="center"/>
    </xf>
    <xf numFmtId="0" fontId="30" fillId="0" borderId="4" xfId="0" applyFont="1" applyFill="1" applyBorder="1" applyAlignment="1">
      <alignment vertical="top"/>
    </xf>
    <xf numFmtId="0" fontId="33" fillId="0" borderId="4" xfId="0" applyFont="1" applyFill="1" applyBorder="1" applyAlignment="1">
      <alignment horizontal="left" vertical="top"/>
    </xf>
    <xf numFmtId="0" fontId="30" fillId="0" borderId="4" xfId="0" applyFont="1" applyFill="1" applyBorder="1" applyAlignment="1">
      <alignment horizontal="center"/>
    </xf>
    <xf numFmtId="0" fontId="32" fillId="0" borderId="3" xfId="51" applyFont="1" applyFill="1" applyBorder="1" applyAlignment="1">
      <alignment horizontal="left" vertical="top" wrapText="1"/>
    </xf>
    <xf numFmtId="0" fontId="30" fillId="0" borderId="3" xfId="51" applyFont="1" applyFill="1" applyBorder="1" applyAlignment="1">
      <alignment horizontal="left" vertical="top" wrapText="1"/>
    </xf>
    <xf numFmtId="0" fontId="32" fillId="0" borderId="3" xfId="51" applyFont="1" applyFill="1" applyBorder="1" applyAlignment="1">
      <alignment horizontal="center" vertical="top"/>
    </xf>
    <xf numFmtId="0" fontId="32" fillId="0" borderId="3" xfId="51" applyFont="1" applyFill="1" applyBorder="1" applyAlignment="1">
      <alignment horizontal="center" vertical="top" wrapText="1"/>
    </xf>
    <xf numFmtId="0" fontId="29" fillId="0" borderId="0" xfId="51" applyFont="1" applyFill="1" applyAlignment="1">
      <alignment vertical="center"/>
    </xf>
    <xf numFmtId="0" fontId="28" fillId="0" borderId="0" xfId="51" applyFont="1" applyFill="1" applyBorder="1" applyAlignment="1">
      <alignment horizontal="left" vertical="top" wrapText="1"/>
    </xf>
    <xf numFmtId="0" fontId="29" fillId="0" borderId="3" xfId="50" applyFont="1" applyFill="1" applyBorder="1" applyAlignment="1">
      <alignment vertical="top"/>
    </xf>
    <xf numFmtId="0" fontId="29" fillId="0" borderId="3" xfId="50" applyFont="1" applyFill="1" applyBorder="1" applyAlignment="1">
      <alignment horizontal="center"/>
    </xf>
    <xf numFmtId="0" fontId="34" fillId="0" borderId="3" xfId="51" applyFont="1" applyFill="1" applyBorder="1" applyAlignment="1">
      <alignment horizontal="center" vertical="top"/>
    </xf>
    <xf numFmtId="0" fontId="28" fillId="0" borderId="3" xfId="51" applyFont="1" applyFill="1" applyBorder="1" applyAlignment="1">
      <alignment horizontal="center" wrapText="1"/>
    </xf>
    <xf numFmtId="0" fontId="29" fillId="0" borderId="3" xfId="52" applyFont="1" applyFill="1" applyBorder="1" applyAlignment="1">
      <alignment horizontal="left" vertical="top" wrapText="1"/>
    </xf>
    <xf numFmtId="0" fontId="44" fillId="0" borderId="3" xfId="51" applyFont="1" applyFill="1" applyBorder="1" applyAlignment="1">
      <alignment horizontal="center" vertical="top"/>
    </xf>
    <xf numFmtId="0" fontId="29" fillId="0" borderId="4" xfId="51" applyFont="1" applyFill="1" applyBorder="1" applyAlignment="1">
      <alignment horizontal="center" vertical="top" wrapText="1"/>
    </xf>
    <xf numFmtId="0" fontId="28" fillId="0" borderId="4" xfId="51" applyFont="1" applyFill="1" applyBorder="1" applyAlignment="1">
      <alignment horizontal="center" vertical="top" wrapText="1"/>
    </xf>
    <xf numFmtId="0" fontId="29" fillId="0" borderId="8" xfId="51" applyFont="1" applyFill="1" applyBorder="1" applyAlignment="1">
      <alignment horizontal="left" vertical="top" wrapText="1"/>
    </xf>
    <xf numFmtId="0" fontId="29" fillId="0" borderId="10" xfId="51" applyFont="1" applyFill="1" applyBorder="1" applyAlignment="1">
      <alignment horizontal="center" wrapText="1"/>
    </xf>
    <xf numFmtId="0" fontId="29" fillId="0" borderId="0" xfId="51" applyFont="1" applyFill="1" applyAlignment="1">
      <alignment horizontal="center" vertical="center"/>
    </xf>
    <xf numFmtId="0" fontId="32" fillId="0" borderId="0" xfId="0" applyFont="1" applyFill="1" applyAlignment="1">
      <alignment vertical="center"/>
    </xf>
    <xf numFmtId="0" fontId="34" fillId="0" borderId="0" xfId="0" applyFont="1" applyFill="1" applyAlignment="1">
      <alignment horizontal="center" vertical="center"/>
    </xf>
    <xf numFmtId="0" fontId="45" fillId="0" borderId="0" xfId="0" applyFont="1" applyFill="1" applyAlignment="1">
      <alignment vertical="center"/>
    </xf>
    <xf numFmtId="0" fontId="29" fillId="0" borderId="0" xfId="0" applyFont="1" applyFill="1" applyAlignment="1">
      <alignment vertical="center"/>
    </xf>
    <xf numFmtId="0" fontId="32" fillId="0" borderId="0" xfId="0" applyFont="1" applyFill="1" applyAlignment="1">
      <alignment horizontal="center" vertical="center"/>
    </xf>
    <xf numFmtId="0" fontId="45" fillId="0" borderId="0" xfId="0" applyFont="1" applyFill="1" applyAlignment="1">
      <alignment horizontal="center" vertical="center"/>
    </xf>
    <xf numFmtId="0" fontId="29" fillId="0" borderId="6" xfId="0" applyFont="1" applyFill="1" applyBorder="1" applyAlignment="1">
      <alignment vertical="center" wrapText="1"/>
    </xf>
    <xf numFmtId="0" fontId="28" fillId="0" borderId="6" xfId="0" applyFont="1" applyFill="1" applyBorder="1" applyAlignment="1">
      <alignment vertical="center"/>
    </xf>
    <xf numFmtId="0" fontId="29" fillId="0" borderId="6" xfId="0" applyFont="1" applyFill="1" applyBorder="1" applyAlignment="1">
      <alignment horizontal="center" vertical="center"/>
    </xf>
    <xf numFmtId="0" fontId="32" fillId="0" borderId="0" xfId="0" applyFont="1" applyAlignment="1">
      <alignment vertical="center"/>
    </xf>
    <xf numFmtId="0" fontId="32" fillId="0" borderId="0" xfId="0" applyFont="1" applyAlignment="1">
      <alignment horizontal="center" vertical="center"/>
    </xf>
    <xf numFmtId="0" fontId="29" fillId="0" borderId="6" xfId="51" applyFont="1" applyFill="1" applyBorder="1" applyAlignment="1">
      <alignment horizontal="center" vertical="center" wrapText="1"/>
    </xf>
    <xf numFmtId="0" fontId="28" fillId="0" borderId="6" xfId="51" applyFont="1" applyFill="1" applyBorder="1" applyAlignment="1">
      <alignment horizontal="center" vertical="center" wrapText="1"/>
    </xf>
    <xf numFmtId="0" fontId="28" fillId="0" borderId="3" xfId="51" applyFont="1" applyFill="1" applyBorder="1" applyAlignment="1">
      <alignment horizontal="left" vertical="center" wrapText="1"/>
    </xf>
    <xf numFmtId="0" fontId="28" fillId="0" borderId="3" xfId="51" applyFont="1" applyFill="1" applyBorder="1" applyAlignment="1">
      <alignment vertical="center" wrapText="1"/>
    </xf>
    <xf numFmtId="0" fontId="28" fillId="0" borderId="3" xfId="50" applyFont="1" applyFill="1" applyBorder="1" applyAlignment="1" applyProtection="1">
      <alignment horizontal="center" vertical="center"/>
    </xf>
    <xf numFmtId="0" fontId="28" fillId="0" borderId="6" xfId="50" applyFont="1" applyFill="1" applyBorder="1" applyAlignment="1" applyProtection="1">
      <alignment horizontal="center" vertical="center" wrapText="1"/>
    </xf>
    <xf numFmtId="0" fontId="28" fillId="0" borderId="3" xfId="50" applyFont="1" applyFill="1" applyBorder="1" applyAlignment="1" applyProtection="1">
      <alignment horizontal="left" vertical="center" wrapText="1"/>
    </xf>
    <xf numFmtId="0" fontId="29" fillId="0" borderId="3" xfId="52" applyFont="1" applyFill="1" applyBorder="1" applyAlignment="1">
      <alignment horizontal="center" vertical="center" wrapText="1"/>
    </xf>
    <xf numFmtId="0" fontId="29" fillId="0" borderId="6" xfId="52" applyFont="1" applyFill="1" applyBorder="1" applyAlignment="1">
      <alignment horizontal="center" vertical="center" wrapText="1"/>
    </xf>
    <xf numFmtId="0" fontId="28" fillId="0" borderId="6" xfId="52" applyFont="1" applyFill="1" applyBorder="1" applyAlignment="1">
      <alignment horizontal="left" vertical="center" wrapText="1"/>
    </xf>
    <xf numFmtId="0" fontId="28" fillId="0" borderId="3" xfId="52" applyFont="1" applyFill="1" applyBorder="1" applyAlignment="1">
      <alignment horizontal="left" vertical="center" wrapText="1"/>
    </xf>
    <xf numFmtId="0" fontId="29" fillId="0" borderId="3" xfId="0" applyFont="1" applyFill="1" applyBorder="1" applyAlignment="1">
      <alignment vertical="center"/>
    </xf>
    <xf numFmtId="0" fontId="28" fillId="0" borderId="6" xfId="0" applyFont="1" applyFill="1" applyBorder="1" applyAlignment="1">
      <alignment vertical="center" wrapText="1"/>
    </xf>
    <xf numFmtId="0" fontId="29" fillId="0" borderId="6" xfId="0" applyFont="1" applyFill="1" applyBorder="1" applyAlignment="1">
      <alignment horizontal="center" vertical="center" wrapText="1"/>
    </xf>
    <xf numFmtId="0" fontId="28" fillId="0" borderId="3" xfId="0" applyFont="1" applyFill="1" applyBorder="1" applyAlignment="1">
      <alignment vertical="center"/>
    </xf>
    <xf numFmtId="0" fontId="29" fillId="0" borderId="3" xfId="0" applyFont="1" applyFill="1" applyBorder="1" applyAlignment="1">
      <alignment horizontal="center" vertical="center"/>
    </xf>
    <xf numFmtId="0" fontId="29" fillId="0" borderId="6" xfId="0" applyFont="1" applyFill="1" applyBorder="1" applyAlignment="1">
      <alignment vertical="center"/>
    </xf>
    <xf numFmtId="0" fontId="41" fillId="0" borderId="6" xfId="0" applyFont="1" applyFill="1" applyBorder="1" applyAlignment="1">
      <alignment vertical="center" wrapText="1"/>
    </xf>
    <xf numFmtId="0" fontId="29" fillId="0" borderId="0" xfId="52" applyFont="1" applyAlignment="1">
      <alignment vertical="center"/>
    </xf>
    <xf numFmtId="0" fontId="29" fillId="0" borderId="9"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0" xfId="0" applyFont="1" applyFill="1" applyAlignment="1">
      <alignment horizontal="center" vertical="center"/>
    </xf>
    <xf numFmtId="0" fontId="28" fillId="0" borderId="9" xfId="0" applyFont="1" applyFill="1" applyBorder="1" applyAlignment="1">
      <alignment vertical="center" wrapText="1"/>
    </xf>
    <xf numFmtId="0" fontId="30" fillId="0" borderId="6" xfId="0" applyFont="1" applyFill="1" applyBorder="1" applyAlignment="1">
      <alignment vertical="center" wrapText="1"/>
    </xf>
    <xf numFmtId="0" fontId="29" fillId="0" borderId="6" xfId="0" applyFont="1" applyFill="1" applyBorder="1" applyAlignment="1">
      <alignment horizontal="justify" vertical="center" wrapText="1"/>
    </xf>
    <xf numFmtId="0" fontId="35" fillId="0" borderId="6" xfId="0" applyFont="1" applyFill="1" applyBorder="1" applyAlignment="1">
      <alignment horizontal="justify" vertical="center" wrapText="1"/>
    </xf>
    <xf numFmtId="167" fontId="29" fillId="0" borderId="3" xfId="56" applyNumberFormat="1" applyFont="1" applyFill="1" applyBorder="1" applyAlignment="1">
      <alignment horizontal="center" vertical="center"/>
    </xf>
    <xf numFmtId="0" fontId="28" fillId="0" borderId="6" xfId="0" applyFont="1" applyFill="1" applyBorder="1" applyAlignment="1">
      <alignment horizontal="center" vertical="center" wrapText="1"/>
    </xf>
    <xf numFmtId="0" fontId="29" fillId="0" borderId="6" xfId="0" applyFont="1" applyFill="1" applyBorder="1" applyAlignment="1">
      <alignment horizontal="justify" vertical="center"/>
    </xf>
    <xf numFmtId="0" fontId="32" fillId="0" borderId="3" xfId="0" applyFont="1" applyFill="1" applyBorder="1" applyAlignment="1">
      <alignment horizontal="center" vertical="center" wrapText="1"/>
    </xf>
    <xf numFmtId="0" fontId="29" fillId="0" borderId="9"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9" xfId="0" applyFont="1" applyFill="1" applyBorder="1" applyAlignment="1">
      <alignment vertical="center" wrapText="1"/>
    </xf>
    <xf numFmtId="0" fontId="35" fillId="0" borderId="6" xfId="0" applyFont="1" applyFill="1" applyBorder="1" applyAlignment="1">
      <alignment vertical="center" wrapText="1"/>
    </xf>
    <xf numFmtId="0" fontId="29" fillId="0" borderId="13"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1" xfId="0" applyFont="1" applyFill="1" applyBorder="1" applyAlignment="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0" xfId="52" applyFont="1" applyFill="1" applyBorder="1" applyAlignment="1">
      <alignment horizontal="center" vertical="center" wrapText="1"/>
    </xf>
    <xf numFmtId="0" fontId="28" fillId="0" borderId="0" xfId="0" applyFont="1" applyFill="1" applyBorder="1" applyAlignment="1">
      <alignment vertical="center" wrapText="1"/>
    </xf>
    <xf numFmtId="0" fontId="29" fillId="0" borderId="0" xfId="0" applyFont="1" applyFill="1" applyBorder="1" applyAlignment="1">
      <alignment vertical="center" wrapText="1"/>
    </xf>
    <xf numFmtId="0" fontId="28" fillId="0" borderId="0" xfId="0" applyFont="1" applyFill="1" applyBorder="1" applyAlignment="1">
      <alignment vertical="center"/>
    </xf>
    <xf numFmtId="0" fontId="35" fillId="0" borderId="0" xfId="0" applyFont="1" applyFill="1" applyBorder="1" applyAlignment="1">
      <alignment vertical="center" wrapText="1"/>
    </xf>
    <xf numFmtId="0" fontId="29" fillId="0" borderId="4"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4" xfId="0" applyFont="1" applyFill="1" applyBorder="1" applyAlignment="1">
      <alignment horizontal="center" vertical="center"/>
    </xf>
    <xf numFmtId="0" fontId="35" fillId="0" borderId="9" xfId="0" applyFont="1" applyFill="1" applyBorder="1" applyAlignment="1">
      <alignment vertical="center" wrapText="1"/>
    </xf>
    <xf numFmtId="0" fontId="29" fillId="0" borderId="0" xfId="0" applyFont="1" applyFill="1" applyBorder="1" applyAlignment="1">
      <alignment vertical="center"/>
    </xf>
    <xf numFmtId="1" fontId="29" fillId="0" borderId="0" xfId="0" applyNumberFormat="1" applyFont="1" applyFill="1" applyAlignment="1">
      <alignment horizontal="center" vertical="center"/>
    </xf>
    <xf numFmtId="0" fontId="29" fillId="0" borderId="3" xfId="51" applyFont="1" applyFill="1" applyBorder="1" applyAlignment="1">
      <alignment horizontal="left" vertical="center" wrapText="1"/>
    </xf>
    <xf numFmtId="0" fontId="28" fillId="0" borderId="3" xfId="50" applyFont="1" applyFill="1" applyBorder="1" applyAlignment="1" applyProtection="1">
      <alignment horizontal="left" vertical="center"/>
    </xf>
    <xf numFmtId="0" fontId="35" fillId="0" borderId="3" xfId="0" applyFont="1" applyFill="1" applyBorder="1" applyAlignment="1">
      <alignment horizontal="left" vertical="center" wrapText="1"/>
    </xf>
    <xf numFmtId="0" fontId="35" fillId="0" borderId="3" xfId="0" applyFont="1" applyFill="1" applyBorder="1" applyAlignment="1">
      <alignment horizontal="left" vertical="center"/>
    </xf>
    <xf numFmtId="0" fontId="30" fillId="0" borderId="3" xfId="0" applyFont="1" applyBorder="1" applyAlignment="1">
      <alignment horizontal="center" vertical="center"/>
    </xf>
    <xf numFmtId="0" fontId="30" fillId="0" borderId="3" xfId="0" applyFont="1" applyBorder="1" applyAlignment="1">
      <alignment horizontal="left" vertical="center" wrapText="1"/>
    </xf>
    <xf numFmtId="0" fontId="33" fillId="0" borderId="3" xfId="0" applyFont="1" applyBorder="1" applyAlignment="1">
      <alignment horizontal="left" vertical="center" wrapText="1"/>
    </xf>
    <xf numFmtId="0" fontId="30" fillId="0" borderId="3" xfId="0" applyFont="1" applyFill="1" applyBorder="1" applyAlignment="1">
      <alignment horizontal="center" vertical="center"/>
    </xf>
    <xf numFmtId="0" fontId="46" fillId="0" borderId="3" xfId="0" applyFont="1" applyBorder="1" applyAlignment="1">
      <alignment horizontal="left" vertical="center" wrapText="1"/>
    </xf>
    <xf numFmtId="0" fontId="47" fillId="0" borderId="3" xfId="0" applyFont="1" applyBorder="1" applyAlignment="1">
      <alignment horizontal="left" vertical="center" wrapText="1"/>
    </xf>
    <xf numFmtId="0" fontId="30" fillId="0" borderId="3"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0" fillId="0" borderId="3" xfId="0" applyFont="1" applyFill="1" applyBorder="1" applyAlignment="1">
      <alignment horizontal="center" vertical="center" wrapText="1"/>
    </xf>
    <xf numFmtId="0" fontId="30" fillId="0" borderId="16" xfId="0" applyFont="1" applyBorder="1" applyAlignment="1">
      <alignment horizontal="center" vertical="center"/>
    </xf>
    <xf numFmtId="0" fontId="30" fillId="0" borderId="16" xfId="0" applyFont="1" applyBorder="1" applyAlignment="1">
      <alignment horizontal="left" vertical="center" wrapText="1"/>
    </xf>
    <xf numFmtId="0" fontId="35" fillId="0" borderId="3" xfId="0" applyFont="1" applyFill="1" applyBorder="1" applyAlignment="1">
      <alignment horizontal="center" vertical="center" wrapText="1"/>
    </xf>
    <xf numFmtId="0" fontId="35" fillId="0" borderId="3" xfId="0" applyFont="1" applyFill="1" applyBorder="1" applyAlignment="1">
      <alignment horizontal="center" vertical="center"/>
    </xf>
    <xf numFmtId="0" fontId="47" fillId="0" borderId="3" xfId="0" applyFont="1" applyFill="1" applyBorder="1" applyAlignment="1">
      <alignment horizontal="left" vertical="center" wrapText="1"/>
    </xf>
    <xf numFmtId="38" fontId="30" fillId="0" borderId="10" xfId="0" applyNumberFormat="1" applyFont="1" applyBorder="1" applyAlignment="1">
      <alignment horizontal="center" vertical="center"/>
    </xf>
    <xf numFmtId="0" fontId="30" fillId="0" borderId="4" xfId="0" applyFont="1" applyBorder="1" applyAlignment="1">
      <alignment horizontal="center" vertical="center"/>
    </xf>
    <xf numFmtId="0" fontId="30" fillId="0" borderId="4" xfId="0" applyFont="1" applyBorder="1" applyAlignment="1">
      <alignment horizontal="left" vertical="center" wrapText="1"/>
    </xf>
    <xf numFmtId="0" fontId="30" fillId="0" borderId="0" xfId="0" applyFont="1" applyBorder="1" applyAlignment="1">
      <alignment vertical="center"/>
    </xf>
    <xf numFmtId="0" fontId="47" fillId="0" borderId="3" xfId="0" applyFont="1" applyBorder="1" applyAlignment="1">
      <alignment horizontal="left" vertical="center"/>
    </xf>
    <xf numFmtId="0" fontId="29" fillId="0" borderId="3" xfId="51" applyFont="1" applyFill="1" applyBorder="1" applyAlignment="1">
      <alignment horizontal="center" vertical="center"/>
    </xf>
    <xf numFmtId="0" fontId="28" fillId="0" borderId="3" xfId="51" applyFont="1" applyFill="1" applyBorder="1" applyAlignment="1">
      <alignment horizontal="center" vertical="center"/>
    </xf>
    <xf numFmtId="0" fontId="28" fillId="0" borderId="3" xfId="51" applyFont="1" applyFill="1" applyBorder="1" applyAlignment="1">
      <alignment horizontal="right" vertical="center" wrapText="1"/>
    </xf>
    <xf numFmtId="38" fontId="30" fillId="0" borderId="10" xfId="0" applyNumberFormat="1" applyFont="1" applyBorder="1" applyAlignment="1">
      <alignment vertical="center"/>
    </xf>
    <xf numFmtId="0" fontId="30" fillId="0" borderId="7" xfId="0" applyFont="1" applyBorder="1" applyAlignment="1">
      <alignment horizontal="center" vertical="center"/>
    </xf>
    <xf numFmtId="0" fontId="30" fillId="0" borderId="7" xfId="0" applyFont="1" applyBorder="1" applyAlignment="1">
      <alignment horizontal="justify" vertical="center" wrapText="1"/>
    </xf>
    <xf numFmtId="0" fontId="30" fillId="0" borderId="3" xfId="0" applyFont="1" applyBorder="1" applyAlignment="1">
      <alignment horizontal="justify" vertical="center" wrapText="1"/>
    </xf>
    <xf numFmtId="0" fontId="46" fillId="0" borderId="3" xfId="0" applyFont="1" applyBorder="1" applyAlignment="1">
      <alignment horizontal="justify" vertical="center" wrapText="1"/>
    </xf>
    <xf numFmtId="0" fontId="30" fillId="0" borderId="3" xfId="0" applyFont="1" applyFill="1" applyBorder="1" applyAlignment="1">
      <alignment horizontal="justify" vertical="center" wrapText="1"/>
    </xf>
    <xf numFmtId="0" fontId="33" fillId="0" borderId="3" xfId="0" applyFont="1" applyFill="1" applyBorder="1" applyAlignment="1">
      <alignment horizontal="justify" vertical="center" wrapText="1"/>
    </xf>
    <xf numFmtId="0" fontId="47" fillId="0" borderId="3" xfId="0" applyFont="1" applyFill="1" applyBorder="1" applyAlignment="1">
      <alignment horizontal="justify" vertical="center" wrapText="1"/>
    </xf>
    <xf numFmtId="0" fontId="28" fillId="0" borderId="0" xfId="50" applyFont="1" applyBorder="1" applyAlignment="1">
      <alignment horizontal="left" vertical="center"/>
    </xf>
    <xf numFmtId="0" fontId="28" fillId="0" borderId="0" xfId="50" applyFont="1" applyBorder="1" applyAlignment="1">
      <alignment horizontal="left" vertical="center" wrapText="1"/>
    </xf>
    <xf numFmtId="38" fontId="30" fillId="0" borderId="0" xfId="0" applyNumberFormat="1"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left" vertical="center" wrapText="1"/>
    </xf>
    <xf numFmtId="0" fontId="29" fillId="0" borderId="0" xfId="51" applyFont="1" applyBorder="1" applyAlignment="1">
      <alignment vertical="center"/>
    </xf>
    <xf numFmtId="0" fontId="29" fillId="0" borderId="0" xfId="0" applyFont="1"/>
    <xf numFmtId="0" fontId="46" fillId="0" borderId="0" xfId="0" applyFont="1" applyBorder="1" applyAlignment="1">
      <alignment vertical="center"/>
    </xf>
    <xf numFmtId="0" fontId="47" fillId="0" borderId="0" xfId="0" applyFont="1" applyBorder="1" applyAlignment="1">
      <alignment vertical="center"/>
    </xf>
    <xf numFmtId="0" fontId="30" fillId="0" borderId="0" xfId="0" applyFont="1" applyBorder="1" applyAlignment="1">
      <alignment vertical="center" wrapText="1"/>
    </xf>
    <xf numFmtId="0" fontId="35" fillId="0" borderId="30" xfId="0" applyFont="1" applyFill="1" applyBorder="1" applyAlignment="1">
      <alignment horizontal="left" vertical="center"/>
    </xf>
    <xf numFmtId="0" fontId="35" fillId="0" borderId="30" xfId="0" applyFont="1" applyFill="1" applyBorder="1" applyAlignment="1">
      <alignment horizontal="left" vertical="center" wrapText="1"/>
    </xf>
    <xf numFmtId="0" fontId="30" fillId="0" borderId="30" xfId="0" applyFont="1" applyBorder="1" applyAlignment="1">
      <alignment vertical="center"/>
    </xf>
    <xf numFmtId="0" fontId="29" fillId="0" borderId="29" xfId="0" applyFont="1" applyBorder="1" applyAlignment="1">
      <alignment horizontal="center" vertical="center" wrapText="1"/>
    </xf>
    <xf numFmtId="0" fontId="29" fillId="0" borderId="29" xfId="0" applyFont="1" applyBorder="1" applyAlignment="1">
      <alignment horizontal="left" vertical="center" wrapText="1"/>
    </xf>
    <xf numFmtId="0" fontId="29" fillId="0" borderId="29" xfId="0" applyFont="1" applyBorder="1" applyAlignment="1">
      <alignment vertical="center" wrapText="1"/>
    </xf>
    <xf numFmtId="0" fontId="29" fillId="0" borderId="29" xfId="0" applyFont="1" applyBorder="1" applyAlignment="1">
      <alignment horizontal="center" vertical="center"/>
    </xf>
    <xf numFmtId="0" fontId="29" fillId="0" borderId="0" xfId="0" applyFont="1" applyAlignment="1">
      <alignment vertical="center"/>
    </xf>
    <xf numFmtId="0" fontId="28" fillId="0" borderId="0" xfId="0" applyFont="1" applyBorder="1" applyAlignment="1">
      <alignment vertical="center" wrapText="1"/>
    </xf>
    <xf numFmtId="0" fontId="28" fillId="0" borderId="29" xfId="0" applyFont="1" applyBorder="1" applyAlignment="1">
      <alignment vertical="center" wrapText="1"/>
    </xf>
    <xf numFmtId="0" fontId="29" fillId="0" borderId="9" xfId="0" applyFont="1" applyBorder="1" applyAlignment="1">
      <alignment horizontal="center" vertical="center" wrapText="1"/>
    </xf>
    <xf numFmtId="0" fontId="29" fillId="0" borderId="9" xfId="0" applyFont="1" applyBorder="1" applyAlignment="1">
      <alignment horizontal="left" vertical="center" wrapText="1"/>
    </xf>
    <xf numFmtId="0" fontId="29" fillId="0" borderId="9" xfId="0" applyFont="1" applyBorder="1" applyAlignment="1">
      <alignment vertical="center" wrapText="1"/>
    </xf>
    <xf numFmtId="0" fontId="29" fillId="0" borderId="0" xfId="0" applyFont="1" applyBorder="1" applyAlignment="1">
      <alignment horizontal="center" vertical="center"/>
    </xf>
    <xf numFmtId="0" fontId="30" fillId="0" borderId="3" xfId="0" applyFont="1" applyFill="1" applyBorder="1" applyAlignment="1">
      <alignment vertical="center"/>
    </xf>
    <xf numFmtId="0" fontId="33" fillId="0" borderId="3" xfId="0" applyFont="1" applyFill="1" applyBorder="1" applyAlignment="1">
      <alignment horizontal="left" vertical="center"/>
    </xf>
    <xf numFmtId="0" fontId="30" fillId="0" borderId="4" xfId="0" applyFont="1" applyFill="1" applyBorder="1" applyAlignment="1">
      <alignment vertical="center"/>
    </xf>
    <xf numFmtId="0" fontId="33" fillId="0" borderId="4" xfId="0" applyFont="1" applyFill="1" applyBorder="1" applyAlignment="1">
      <alignment horizontal="left" vertical="center"/>
    </xf>
    <xf numFmtId="0" fontId="30" fillId="0" borderId="4" xfId="0" applyFont="1" applyFill="1" applyBorder="1" applyAlignment="1">
      <alignment horizontal="center" vertical="center"/>
    </xf>
    <xf numFmtId="0" fontId="30" fillId="0" borderId="29" xfId="0" applyFont="1" applyBorder="1" applyAlignment="1">
      <alignment vertical="center" wrapText="1"/>
    </xf>
    <xf numFmtId="0" fontId="29" fillId="0" borderId="29" xfId="0" applyFont="1" applyBorder="1" applyAlignment="1">
      <alignment vertical="center"/>
    </xf>
    <xf numFmtId="0" fontId="31" fillId="0" borderId="29" xfId="0" applyFont="1" applyBorder="1" applyAlignment="1">
      <alignment vertical="center" wrapText="1"/>
    </xf>
    <xf numFmtId="0" fontId="29" fillId="0" borderId="29" xfId="0" applyFont="1" applyFill="1" applyBorder="1" applyAlignment="1">
      <alignment vertical="center" wrapText="1"/>
    </xf>
    <xf numFmtId="0" fontId="29" fillId="0" borderId="3" xfId="0" applyFont="1" applyBorder="1" applyAlignment="1">
      <alignment horizontal="center" vertical="center" wrapText="1"/>
    </xf>
    <xf numFmtId="0" fontId="29" fillId="0" borderId="3" xfId="0" applyFont="1" applyBorder="1" applyAlignment="1">
      <alignment vertical="center" wrapText="1"/>
    </xf>
    <xf numFmtId="0" fontId="29" fillId="0" borderId="3" xfId="0" applyFont="1" applyBorder="1" applyAlignment="1">
      <alignment horizontal="center" vertical="center"/>
    </xf>
    <xf numFmtId="0" fontId="29" fillId="0" borderId="0" xfId="0" applyFont="1" applyBorder="1" applyAlignment="1">
      <alignment vertical="center" wrapText="1"/>
    </xf>
    <xf numFmtId="0" fontId="29" fillId="0" borderId="3" xfId="0" applyNumberFormat="1" applyFont="1" applyBorder="1" applyAlignment="1" applyProtection="1">
      <alignment horizontal="center" vertical="center"/>
    </xf>
    <xf numFmtId="169" fontId="29" fillId="0" borderId="3" xfId="0" applyNumberFormat="1" applyFont="1" applyFill="1" applyBorder="1" applyAlignment="1" applyProtection="1">
      <alignment horizontal="center" vertical="center"/>
    </xf>
    <xf numFmtId="0" fontId="29" fillId="0" borderId="3" xfId="0" applyNumberFormat="1" applyFont="1" applyBorder="1" applyAlignment="1">
      <alignment horizontal="center" vertical="center"/>
    </xf>
    <xf numFmtId="0" fontId="29" fillId="0" borderId="0" xfId="0" applyNumberFormat="1" applyFont="1" applyFill="1" applyBorder="1" applyAlignment="1" applyProtection="1">
      <alignment horizontal="left" vertical="center"/>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applyAlignment="1">
      <alignment vertical="center" wrapText="1"/>
    </xf>
    <xf numFmtId="0" fontId="29" fillId="0" borderId="0" xfId="0" applyFont="1" applyAlignment="1">
      <alignment horizontal="center" vertical="center"/>
    </xf>
    <xf numFmtId="0" fontId="46" fillId="0" borderId="3" xfId="64" applyFont="1" applyFill="1" applyBorder="1" applyAlignment="1">
      <alignment horizontal="left" vertical="center" wrapText="1"/>
    </xf>
    <xf numFmtId="0" fontId="29" fillId="0" borderId="3" xfId="64" applyFont="1" applyFill="1" applyBorder="1" applyAlignment="1" applyProtection="1">
      <alignment horizontal="center" vertical="center"/>
    </xf>
    <xf numFmtId="0" fontId="28" fillId="0" borderId="3" xfId="64" applyFont="1" applyFill="1" applyBorder="1" applyAlignment="1" applyProtection="1">
      <alignment horizontal="left" vertical="center"/>
    </xf>
    <xf numFmtId="0" fontId="30" fillId="0" borderId="0" xfId="64" applyFont="1" applyFill="1" applyAlignment="1">
      <alignment vertical="center" wrapText="1"/>
    </xf>
    <xf numFmtId="0" fontId="33" fillId="0" borderId="3" xfId="64" applyFont="1" applyFill="1" applyBorder="1" applyAlignment="1">
      <alignment horizontal="center" vertical="center"/>
    </xf>
    <xf numFmtId="0" fontId="33" fillId="0" borderId="3" xfId="64" applyFont="1" applyFill="1" applyBorder="1" applyAlignment="1">
      <alignment horizontal="left" vertical="center" wrapText="1"/>
    </xf>
    <xf numFmtId="0" fontId="29" fillId="0" borderId="9" xfId="64" applyFont="1" applyFill="1" applyBorder="1" applyAlignment="1">
      <alignment horizontal="center" vertical="center" wrapText="1"/>
    </xf>
    <xf numFmtId="0" fontId="30" fillId="0" borderId="0" xfId="64" applyFont="1" applyFill="1" applyBorder="1" applyAlignment="1">
      <alignment horizontal="center" vertical="center"/>
    </xf>
    <xf numFmtId="0" fontId="37" fillId="0" borderId="0" xfId="64" applyFont="1" applyFill="1" applyAlignment="1">
      <alignment horizontal="center" vertical="center"/>
    </xf>
    <xf numFmtId="0" fontId="30" fillId="0" borderId="9" xfId="64" applyFont="1" applyFill="1" applyBorder="1" applyAlignment="1">
      <alignment horizontal="left" vertical="center" wrapText="1"/>
    </xf>
    <xf numFmtId="0" fontId="30" fillId="0" borderId="9" xfId="64" applyFont="1" applyFill="1" applyBorder="1" applyAlignment="1">
      <alignment vertical="center" wrapText="1"/>
    </xf>
    <xf numFmtId="0" fontId="29" fillId="0" borderId="9" xfId="64" applyFont="1" applyFill="1" applyBorder="1" applyAlignment="1">
      <alignment horizontal="left" vertical="center" wrapText="1"/>
    </xf>
    <xf numFmtId="0" fontId="30" fillId="0" borderId="0" xfId="64" applyFont="1" applyBorder="1" applyAlignment="1">
      <alignment horizontal="center" vertical="center"/>
    </xf>
    <xf numFmtId="0" fontId="32" fillId="0" borderId="3" xfId="64" applyFont="1" applyBorder="1" applyAlignment="1">
      <alignment horizontal="center" vertical="center" wrapText="1"/>
    </xf>
    <xf numFmtId="0" fontId="29" fillId="0" borderId="9" xfId="64" applyFont="1" applyFill="1" applyBorder="1" applyAlignment="1">
      <alignment vertical="center" wrapText="1"/>
    </xf>
    <xf numFmtId="0" fontId="29" fillId="0" borderId="3" xfId="64" applyFont="1" applyFill="1" applyBorder="1" applyAlignment="1">
      <alignment horizontal="center" vertical="center"/>
    </xf>
    <xf numFmtId="0" fontId="29" fillId="0" borderId="6" xfId="64" applyFont="1" applyFill="1" applyBorder="1" applyAlignment="1">
      <alignment horizontal="center" vertical="center" wrapText="1"/>
    </xf>
    <xf numFmtId="0" fontId="29" fillId="0" borderId="0" xfId="64" applyFont="1" applyFill="1" applyBorder="1" applyAlignment="1">
      <alignment vertical="center" wrapText="1"/>
    </xf>
    <xf numFmtId="0" fontId="29" fillId="0" borderId="0" xfId="64" applyFont="1" applyFill="1" applyAlignment="1">
      <alignment vertical="center"/>
    </xf>
    <xf numFmtId="0" fontId="29" fillId="0" borderId="3" xfId="64" applyFont="1" applyBorder="1" applyAlignment="1">
      <alignment vertical="center" wrapText="1"/>
    </xf>
    <xf numFmtId="0" fontId="29" fillId="0" borderId="6" xfId="64" applyFont="1" applyFill="1" applyBorder="1" applyAlignment="1">
      <alignment horizontal="center" vertical="center"/>
    </xf>
    <xf numFmtId="0" fontId="29" fillId="0" borderId="0" xfId="64" applyFont="1" applyFill="1" applyBorder="1" applyAlignment="1">
      <alignment vertical="center"/>
    </xf>
    <xf numFmtId="0" fontId="28" fillId="0" borderId="6" xfId="64" applyFont="1" applyFill="1" applyBorder="1" applyAlignment="1">
      <alignment horizontal="center" vertical="center"/>
    </xf>
    <xf numFmtId="0" fontId="28" fillId="0" borderId="6" xfId="64" applyFont="1" applyFill="1" applyBorder="1" applyAlignment="1">
      <alignment vertical="center"/>
    </xf>
    <xf numFmtId="0" fontId="29" fillId="0" borderId="6" xfId="64" applyFont="1" applyFill="1" applyBorder="1" applyAlignment="1">
      <alignment vertical="center" wrapText="1"/>
    </xf>
    <xf numFmtId="0" fontId="29" fillId="0" borderId="6" xfId="64" applyFont="1" applyFill="1" applyBorder="1" applyAlignment="1">
      <alignment vertical="center"/>
    </xf>
    <xf numFmtId="0" fontId="29" fillId="0" borderId="9" xfId="64" applyFont="1" applyFill="1" applyBorder="1" applyAlignment="1">
      <alignment vertical="center"/>
    </xf>
    <xf numFmtId="0" fontId="29" fillId="0" borderId="3" xfId="64" applyFont="1" applyBorder="1" applyAlignment="1">
      <alignment horizontal="center" vertical="center"/>
    </xf>
    <xf numFmtId="0" fontId="35" fillId="0" borderId="3" xfId="64" applyFont="1" applyBorder="1" applyAlignment="1">
      <alignment vertical="center" wrapText="1"/>
    </xf>
    <xf numFmtId="0" fontId="35" fillId="0" borderId="3" xfId="64" applyFont="1" applyBorder="1" applyAlignment="1">
      <alignment horizontal="center" vertical="center"/>
    </xf>
    <xf numFmtId="0" fontId="30" fillId="0" borderId="3" xfId="64" applyFont="1" applyBorder="1" applyAlignment="1">
      <alignment vertical="center" wrapText="1"/>
    </xf>
    <xf numFmtId="0" fontId="29" fillId="0" borderId="6" xfId="64" applyFont="1" applyBorder="1" applyAlignment="1">
      <alignment vertical="center" wrapText="1"/>
    </xf>
    <xf numFmtId="0" fontId="41" fillId="0" borderId="6" xfId="64" applyFont="1" applyFill="1" applyBorder="1" applyAlignment="1">
      <alignment horizontal="center" vertical="center"/>
    </xf>
    <xf numFmtId="0" fontId="41" fillId="0" borderId="0" xfId="64" applyFont="1" applyFill="1" applyBorder="1" applyAlignment="1">
      <alignment vertical="center"/>
    </xf>
    <xf numFmtId="0" fontId="28" fillId="0" borderId="9" xfId="64" applyFont="1" applyFill="1" applyBorder="1" applyAlignment="1">
      <alignment vertical="center"/>
    </xf>
    <xf numFmtId="0" fontId="30" fillId="0" borderId="9" xfId="64" applyFont="1" applyFill="1" applyBorder="1" applyAlignment="1">
      <alignment vertical="center"/>
    </xf>
    <xf numFmtId="0" fontId="28" fillId="0" borderId="3" xfId="64" applyFont="1" applyBorder="1" applyAlignment="1">
      <alignment vertical="center" wrapText="1"/>
    </xf>
    <xf numFmtId="0" fontId="28" fillId="0" borderId="3" xfId="64" applyFont="1" applyFill="1" applyBorder="1" applyAlignment="1" applyProtection="1">
      <alignment horizontal="left" vertical="center" wrapText="1"/>
    </xf>
    <xf numFmtId="0" fontId="29" fillId="0" borderId="3" xfId="64" applyFont="1" applyFill="1" applyBorder="1" applyAlignment="1" applyProtection="1">
      <alignment horizontal="left" vertical="center" wrapText="1"/>
    </xf>
    <xf numFmtId="0" fontId="29" fillId="0" borderId="3" xfId="64" applyFont="1" applyFill="1" applyBorder="1" applyAlignment="1" applyProtection="1">
      <alignment horizontal="center" vertical="center" wrapText="1"/>
    </xf>
    <xf numFmtId="0" fontId="33" fillId="0" borderId="3" xfId="64" applyFont="1" applyBorder="1" applyAlignment="1">
      <alignment vertical="center" wrapText="1"/>
    </xf>
    <xf numFmtId="17" fontId="47" fillId="0" borderId="0" xfId="64" applyNumberFormat="1" applyFont="1" applyFill="1" applyAlignment="1">
      <alignment horizontal="left" vertical="center"/>
    </xf>
    <xf numFmtId="0" fontId="35" fillId="0" borderId="0" xfId="64" applyFont="1" applyBorder="1" applyAlignment="1">
      <alignment horizontal="left" vertical="center"/>
    </xf>
    <xf numFmtId="38" fontId="30" fillId="0" borderId="9" xfId="64" applyNumberFormat="1" applyFont="1" applyBorder="1" applyAlignment="1">
      <alignment vertical="center"/>
    </xf>
    <xf numFmtId="0" fontId="46" fillId="0" borderId="3" xfId="64" applyFont="1" applyBorder="1" applyAlignment="1">
      <alignment horizontal="left" vertical="center" wrapText="1"/>
    </xf>
    <xf numFmtId="0" fontId="30" fillId="0" borderId="3" xfId="64" applyFont="1" applyBorder="1" applyAlignment="1">
      <alignment horizontal="center" vertical="center"/>
    </xf>
    <xf numFmtId="0" fontId="30" fillId="0" borderId="3" xfId="64" applyFont="1" applyBorder="1" applyAlignment="1">
      <alignment horizontal="left" vertical="center" wrapText="1"/>
    </xf>
    <xf numFmtId="0" fontId="33" fillId="0" borderId="3" xfId="64" applyFont="1" applyBorder="1" applyAlignment="1">
      <alignment horizontal="left" vertical="center" wrapText="1"/>
    </xf>
    <xf numFmtId="38" fontId="30" fillId="0" borderId="10" xfId="64" applyNumberFormat="1" applyFont="1" applyBorder="1" applyAlignment="1">
      <alignment vertical="center"/>
    </xf>
    <xf numFmtId="0" fontId="30" fillId="0" borderId="4" xfId="64" applyFont="1" applyBorder="1" applyAlignment="1">
      <alignment horizontal="left" vertical="center" wrapText="1"/>
    </xf>
    <xf numFmtId="0" fontId="30" fillId="0" borderId="4" xfId="64" applyFont="1" applyFill="1" applyBorder="1" applyAlignment="1">
      <alignment horizontal="center" vertical="center"/>
    </xf>
    <xf numFmtId="44" fontId="28" fillId="0" borderId="17" xfId="0" applyNumberFormat="1" applyFont="1" applyFill="1" applyBorder="1" applyAlignment="1">
      <alignment horizontal="center" vertical="center"/>
    </xf>
    <xf numFmtId="44" fontId="28" fillId="0" borderId="28" xfId="0" applyNumberFormat="1" applyFont="1" applyFill="1" applyBorder="1" applyAlignment="1">
      <alignment horizontal="center" vertical="center"/>
    </xf>
    <xf numFmtId="0" fontId="28" fillId="0" borderId="17" xfId="0" applyFont="1" applyFill="1" applyBorder="1" applyAlignment="1">
      <alignment vertical="center" wrapText="1"/>
    </xf>
    <xf numFmtId="0" fontId="29" fillId="0" borderId="9" xfId="0" applyFont="1" applyFill="1" applyBorder="1" applyAlignment="1">
      <alignment vertical="center"/>
    </xf>
    <xf numFmtId="0" fontId="28" fillId="0" borderId="17" xfId="0" applyFont="1" applyFill="1" applyBorder="1" applyAlignment="1">
      <alignment vertical="center"/>
    </xf>
    <xf numFmtId="0" fontId="28" fillId="0" borderId="31"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2" xfId="0" applyFont="1" applyFill="1" applyBorder="1" applyAlignment="1" applyProtection="1">
      <alignment horizontal="center" vertical="center" wrapText="1"/>
    </xf>
    <xf numFmtId="0" fontId="28" fillId="0" borderId="32" xfId="0" applyFont="1" applyFill="1" applyBorder="1" applyAlignment="1">
      <alignment horizontal="center" vertical="center"/>
    </xf>
    <xf numFmtId="0" fontId="28" fillId="0" borderId="33" xfId="50" applyFont="1" applyFill="1" applyBorder="1" applyAlignment="1" applyProtection="1">
      <alignment horizontal="center" vertical="top"/>
    </xf>
    <xf numFmtId="0" fontId="29" fillId="0" borderId="35" xfId="51" applyFont="1" applyFill="1" applyBorder="1" applyAlignment="1">
      <alignment horizontal="center" vertical="top" wrapText="1"/>
    </xf>
    <xf numFmtId="0" fontId="28" fillId="0" borderId="35" xfId="50" applyFont="1" applyFill="1" applyBorder="1" applyAlignment="1" applyProtection="1">
      <alignment horizontal="center" vertical="top"/>
    </xf>
    <xf numFmtId="0" fontId="29" fillId="0" borderId="35" xfId="51" applyFont="1" applyFill="1" applyBorder="1" applyAlignment="1">
      <alignment horizontal="center" vertical="top"/>
    </xf>
    <xf numFmtId="0" fontId="28" fillId="0" borderId="35" xfId="51" applyFont="1" applyFill="1" applyBorder="1" applyAlignment="1">
      <alignment horizontal="center" vertical="top"/>
    </xf>
    <xf numFmtId="38" fontId="30" fillId="0" borderId="35" xfId="0" applyNumberFormat="1" applyFont="1" applyFill="1" applyBorder="1" applyAlignment="1">
      <alignment horizontal="center" vertical="top"/>
    </xf>
    <xf numFmtId="38" fontId="30" fillId="0" borderId="36" xfId="0" applyNumberFormat="1" applyFont="1" applyFill="1" applyBorder="1" applyAlignment="1">
      <alignment horizontal="center" vertical="top"/>
    </xf>
    <xf numFmtId="2" fontId="28" fillId="0" borderId="35" xfId="51" applyNumberFormat="1" applyFont="1" applyFill="1" applyBorder="1" applyAlignment="1">
      <alignment horizontal="center" vertical="top"/>
    </xf>
    <xf numFmtId="2" fontId="29" fillId="0" borderId="35" xfId="51" applyNumberFormat="1" applyFont="1" applyFill="1" applyBorder="1" applyAlignment="1">
      <alignment horizontal="center" vertical="top"/>
    </xf>
    <xf numFmtId="0" fontId="29" fillId="0" borderId="36" xfId="51" applyFont="1" applyFill="1" applyBorder="1" applyAlignment="1">
      <alignment horizontal="center" vertical="top"/>
    </xf>
    <xf numFmtId="0" fontId="28" fillId="0" borderId="43" xfId="0" applyFont="1" applyFill="1" applyBorder="1" applyAlignment="1">
      <alignment horizontal="center" vertical="center" wrapText="1"/>
    </xf>
    <xf numFmtId="4" fontId="28" fillId="0" borderId="44" xfId="50" applyNumberFormat="1" applyFont="1" applyFill="1" applyBorder="1" applyAlignment="1" applyProtection="1">
      <alignment horizontal="center"/>
    </xf>
    <xf numFmtId="4" fontId="28" fillId="0" borderId="45" xfId="51" applyNumberFormat="1" applyFont="1" applyFill="1" applyBorder="1" applyAlignment="1"/>
    <xf numFmtId="4" fontId="28" fillId="0" borderId="45" xfId="50" applyNumberFormat="1" applyFont="1" applyFill="1" applyBorder="1" applyAlignment="1" applyProtection="1">
      <alignment horizontal="center"/>
    </xf>
    <xf numFmtId="4" fontId="29" fillId="0" borderId="45" xfId="51" applyNumberFormat="1" applyFont="1" applyFill="1" applyBorder="1" applyAlignment="1">
      <alignment horizontal="center"/>
    </xf>
    <xf numFmtId="4" fontId="31" fillId="0" borderId="45" xfId="51" applyNumberFormat="1" applyFont="1" applyFill="1" applyBorder="1" applyAlignment="1">
      <alignment horizontal="center"/>
    </xf>
    <xf numFmtId="0" fontId="29" fillId="0" borderId="45" xfId="51" applyNumberFormat="1" applyFont="1" applyBorder="1" applyAlignment="1">
      <alignment horizontal="center"/>
    </xf>
    <xf numFmtId="4" fontId="29" fillId="0" borderId="45" xfId="51" applyNumberFormat="1" applyFont="1" applyBorder="1" applyAlignment="1">
      <alignment horizontal="center"/>
    </xf>
    <xf numFmtId="4" fontId="29" fillId="0" borderId="45" xfId="51" applyNumberFormat="1" applyFont="1" applyFill="1" applyBorder="1" applyAlignment="1">
      <alignment horizontal="center" wrapText="1"/>
    </xf>
    <xf numFmtId="3" fontId="29" fillId="0" borderId="45" xfId="51" applyNumberFormat="1" applyFont="1" applyFill="1" applyBorder="1" applyAlignment="1">
      <alignment horizontal="center"/>
    </xf>
    <xf numFmtId="0" fontId="30" fillId="0" borderId="45" xfId="0" applyFont="1" applyFill="1" applyBorder="1" applyAlignment="1">
      <alignment horizontal="center"/>
    </xf>
    <xf numFmtId="0" fontId="30" fillId="0" borderId="46" xfId="0" applyFont="1" applyFill="1" applyBorder="1" applyAlignment="1">
      <alignment horizontal="center"/>
    </xf>
    <xf numFmtId="4" fontId="29" fillId="0" borderId="45" xfId="50" applyNumberFormat="1" applyFont="1" applyFill="1" applyBorder="1" applyAlignment="1">
      <alignment horizontal="center"/>
    </xf>
    <xf numFmtId="3" fontId="29" fillId="0" borderId="45" xfId="51" applyNumberFormat="1" applyFont="1" applyFill="1" applyBorder="1" applyAlignment="1">
      <alignment horizontal="center" wrapText="1"/>
    </xf>
    <xf numFmtId="4" fontId="28" fillId="0" borderId="45" xfId="51" applyNumberFormat="1" applyFont="1" applyFill="1" applyBorder="1" applyAlignment="1">
      <alignment horizontal="center" wrapText="1"/>
    </xf>
    <xf numFmtId="4" fontId="29" fillId="0" borderId="46" xfId="51" applyNumberFormat="1" applyFont="1" applyFill="1" applyBorder="1" applyAlignment="1">
      <alignment horizontal="center"/>
    </xf>
    <xf numFmtId="0" fontId="28" fillId="0" borderId="49"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50" xfId="0" applyFont="1" applyFill="1" applyBorder="1" applyAlignment="1" applyProtection="1">
      <alignment horizontal="center" vertical="center" wrapText="1"/>
    </xf>
    <xf numFmtId="0" fontId="28" fillId="0" borderId="50" xfId="0" applyFont="1" applyFill="1" applyBorder="1" applyAlignment="1">
      <alignment horizontal="center" vertical="center"/>
    </xf>
    <xf numFmtId="0" fontId="29" fillId="0" borderId="35" xfId="0" applyFont="1" applyFill="1" applyBorder="1" applyAlignment="1">
      <alignment vertical="center" wrapText="1"/>
    </xf>
    <xf numFmtId="0" fontId="29" fillId="0" borderId="35" xfId="51" applyFont="1" applyFill="1" applyBorder="1" applyAlignment="1">
      <alignment horizontal="center" vertical="center" wrapText="1"/>
    </xf>
    <xf numFmtId="0" fontId="28" fillId="0" borderId="35" xfId="50" applyFont="1" applyFill="1" applyBorder="1" applyAlignment="1" applyProtection="1">
      <alignment horizontal="center" vertical="center"/>
    </xf>
    <xf numFmtId="0" fontId="29" fillId="0" borderId="35" xfId="52" applyFont="1" applyFill="1" applyBorder="1" applyAlignment="1">
      <alignment horizontal="center" vertical="center" wrapText="1"/>
    </xf>
    <xf numFmtId="0" fontId="29" fillId="0" borderId="35" xfId="0" applyFont="1" applyFill="1" applyBorder="1" applyAlignment="1">
      <alignment vertical="center"/>
    </xf>
    <xf numFmtId="0" fontId="28" fillId="0" borderId="35" xfId="0" applyFont="1" applyFill="1" applyBorder="1" applyAlignment="1">
      <alignment horizontal="center" vertical="center"/>
    </xf>
    <xf numFmtId="0" fontId="29" fillId="0" borderId="35" xfId="0" applyFont="1" applyFill="1" applyBorder="1" applyAlignment="1">
      <alignment horizontal="center" vertical="center"/>
    </xf>
    <xf numFmtId="0" fontId="28" fillId="0" borderId="35" xfId="0" applyFont="1" applyFill="1" applyBorder="1" applyAlignment="1">
      <alignment vertical="center"/>
    </xf>
    <xf numFmtId="0" fontId="29" fillId="0" borderId="51"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13" xfId="0" applyFont="1" applyFill="1" applyBorder="1" applyAlignment="1">
      <alignment horizontal="left" vertical="center"/>
    </xf>
    <xf numFmtId="0" fontId="29" fillId="0" borderId="35" xfId="0" applyFont="1" applyFill="1" applyBorder="1" applyAlignment="1">
      <alignment horizontal="center" vertical="center" wrapText="1"/>
    </xf>
    <xf numFmtId="0" fontId="28" fillId="0" borderId="35" xfId="52" applyFont="1" applyFill="1" applyBorder="1" applyAlignment="1">
      <alignment horizontal="center" vertical="center" wrapText="1"/>
    </xf>
    <xf numFmtId="0" fontId="29" fillId="0" borderId="35" xfId="0" applyFont="1" applyFill="1" applyBorder="1" applyAlignment="1">
      <alignment horizontal="left" vertical="center" wrapText="1"/>
    </xf>
    <xf numFmtId="0" fontId="29" fillId="0" borderId="36" xfId="0" applyFont="1" applyFill="1" applyBorder="1" applyAlignment="1">
      <alignment horizontal="center" vertical="center" wrapText="1"/>
    </xf>
    <xf numFmtId="0" fontId="28" fillId="0" borderId="52" xfId="0" applyFont="1" applyFill="1" applyBorder="1" applyAlignment="1">
      <alignment horizontal="left" vertical="center"/>
    </xf>
    <xf numFmtId="0" fontId="28" fillId="0" borderId="35" xfId="0" applyFont="1" applyFill="1" applyBorder="1" applyAlignment="1">
      <alignment horizontal="center" vertical="center" wrapText="1"/>
    </xf>
    <xf numFmtId="0" fontId="30" fillId="0" borderId="9" xfId="0" applyFont="1" applyBorder="1" applyAlignment="1">
      <alignment horizontal="center" vertical="center"/>
    </xf>
    <xf numFmtId="0" fontId="29" fillId="0" borderId="35" xfId="51" applyFont="1" applyFill="1" applyBorder="1" applyAlignment="1">
      <alignment horizontal="left" vertical="center" wrapText="1"/>
    </xf>
    <xf numFmtId="0" fontId="28" fillId="0" borderId="35" xfId="50" applyFont="1" applyFill="1" applyBorder="1" applyAlignment="1" applyProtection="1">
      <alignment horizontal="left" vertical="center"/>
    </xf>
    <xf numFmtId="38" fontId="33" fillId="0" borderId="51" xfId="0" applyNumberFormat="1" applyFont="1" applyBorder="1" applyAlignment="1">
      <alignment horizontal="center" vertical="center"/>
    </xf>
    <xf numFmtId="38" fontId="30" fillId="0" borderId="51" xfId="0" applyNumberFormat="1" applyFont="1" applyBorder="1" applyAlignment="1">
      <alignment horizontal="center" vertical="center"/>
    </xf>
    <xf numFmtId="38" fontId="30" fillId="0" borderId="60" xfId="0" applyNumberFormat="1" applyFont="1" applyBorder="1" applyAlignment="1">
      <alignment horizontal="center" vertical="center"/>
    </xf>
    <xf numFmtId="0" fontId="35" fillId="0" borderId="35" xfId="0" applyFont="1" applyFill="1" applyBorder="1" applyAlignment="1">
      <alignment horizontal="center" vertical="center" wrapText="1"/>
    </xf>
    <xf numFmtId="38" fontId="30" fillId="0" borderId="62" xfId="0" applyNumberFormat="1" applyFont="1" applyBorder="1" applyAlignment="1">
      <alignment horizontal="center" vertical="center"/>
    </xf>
    <xf numFmtId="0" fontId="29" fillId="0" borderId="51" xfId="51" applyFont="1" applyFill="1" applyBorder="1" applyAlignment="1">
      <alignment horizontal="center" vertical="center"/>
    </xf>
    <xf numFmtId="38" fontId="30" fillId="0" borderId="51" xfId="0" applyNumberFormat="1" applyFont="1" applyFill="1" applyBorder="1" applyAlignment="1">
      <alignment horizontal="center" vertical="center"/>
    </xf>
    <xf numFmtId="38" fontId="30" fillId="0" borderId="51" xfId="0" applyNumberFormat="1" applyFont="1" applyFill="1" applyBorder="1" applyAlignment="1">
      <alignment horizontal="center" vertical="top"/>
    </xf>
    <xf numFmtId="38" fontId="30" fillId="0" borderId="36" xfId="0" applyNumberFormat="1" applyFont="1" applyBorder="1" applyAlignment="1">
      <alignment horizontal="center" vertical="center"/>
    </xf>
    <xf numFmtId="38" fontId="30" fillId="0" borderId="33" xfId="0" applyNumberFormat="1" applyFont="1" applyBorder="1" applyAlignment="1">
      <alignment horizontal="center" vertical="center"/>
    </xf>
    <xf numFmtId="38" fontId="30" fillId="0" borderId="35" xfId="0" applyNumberFormat="1" applyFont="1" applyBorder="1" applyAlignment="1">
      <alignment horizontal="center" vertical="center"/>
    </xf>
    <xf numFmtId="38" fontId="33" fillId="0" borderId="35" xfId="0" applyNumberFormat="1" applyFont="1" applyBorder="1" applyAlignment="1">
      <alignment horizontal="center" vertical="center"/>
    </xf>
    <xf numFmtId="38" fontId="30" fillId="0" borderId="44" xfId="0" applyNumberFormat="1" applyFont="1" applyBorder="1" applyAlignment="1">
      <alignment horizontal="center" vertical="center"/>
    </xf>
    <xf numFmtId="0" fontId="35" fillId="0" borderId="45" xfId="0" applyFont="1" applyFill="1" applyBorder="1" applyAlignment="1">
      <alignment horizontal="center" vertical="center" wrapText="1"/>
    </xf>
    <xf numFmtId="38" fontId="30" fillId="0" borderId="45" xfId="0" applyNumberFormat="1" applyFont="1" applyBorder="1" applyAlignment="1">
      <alignment horizontal="center" vertical="center"/>
    </xf>
    <xf numFmtId="0" fontId="30" fillId="0" borderId="45" xfId="0" applyFont="1" applyBorder="1" applyAlignment="1">
      <alignment horizontal="center" vertical="center"/>
    </xf>
    <xf numFmtId="0" fontId="30" fillId="0" borderId="45" xfId="0" applyFont="1" applyFill="1" applyBorder="1" applyAlignment="1">
      <alignment horizontal="center" vertical="center"/>
    </xf>
    <xf numFmtId="38" fontId="30" fillId="0" borderId="45" xfId="0" applyNumberFormat="1" applyFont="1" applyFill="1" applyBorder="1" applyAlignment="1">
      <alignment horizontal="center" vertical="center"/>
    </xf>
    <xf numFmtId="38" fontId="30" fillId="0" borderId="46" xfId="0" applyNumberFormat="1" applyFont="1" applyBorder="1" applyAlignment="1">
      <alignment horizontal="center" vertical="center"/>
    </xf>
    <xf numFmtId="0" fontId="30" fillId="0" borderId="45" xfId="0" applyFont="1" applyBorder="1" applyAlignment="1">
      <alignment vertical="center"/>
    </xf>
    <xf numFmtId="168" fontId="30" fillId="0" borderId="45" xfId="0" applyNumberFormat="1" applyFont="1" applyFill="1" applyBorder="1" applyAlignment="1">
      <alignment horizontal="center" vertical="center"/>
    </xf>
    <xf numFmtId="0" fontId="29" fillId="0" borderId="45" xfId="51" applyFont="1" applyFill="1" applyBorder="1" applyAlignment="1">
      <alignment horizontal="center" vertical="center" wrapText="1"/>
    </xf>
    <xf numFmtId="40" fontId="30" fillId="0" borderId="45" xfId="0" applyNumberFormat="1" applyFont="1" applyFill="1" applyBorder="1" applyAlignment="1">
      <alignment horizontal="center" vertical="center"/>
    </xf>
    <xf numFmtId="38" fontId="29" fillId="0" borderId="45" xfId="0" applyNumberFormat="1" applyFont="1" applyFill="1" applyBorder="1" applyAlignment="1">
      <alignment horizontal="center" vertical="center"/>
    </xf>
    <xf numFmtId="40" fontId="30" fillId="0" borderId="46" xfId="0" applyNumberFormat="1" applyFont="1" applyBorder="1" applyAlignment="1">
      <alignment horizontal="center" vertical="center"/>
    </xf>
    <xf numFmtId="38" fontId="30" fillId="0" borderId="68" xfId="0" applyNumberFormat="1" applyFont="1" applyBorder="1" applyAlignment="1">
      <alignment horizontal="center" vertical="center"/>
    </xf>
    <xf numFmtId="0" fontId="28" fillId="0" borderId="41" xfId="0" applyFont="1" applyFill="1" applyBorder="1" applyAlignment="1">
      <alignment horizontal="center" vertical="center" wrapText="1"/>
    </xf>
    <xf numFmtId="0" fontId="29" fillId="0" borderId="45" xfId="0" applyFont="1" applyFill="1" applyBorder="1" applyAlignment="1">
      <alignment horizontal="center" vertical="center" wrapText="1"/>
    </xf>
    <xf numFmtId="4" fontId="28" fillId="0" borderId="45" xfId="51" applyNumberFormat="1" applyFont="1" applyFill="1" applyBorder="1" applyAlignment="1">
      <alignment horizontal="left" vertical="center"/>
    </xf>
    <xf numFmtId="4" fontId="28" fillId="0" borderId="45" xfId="50" applyNumberFormat="1" applyFont="1" applyFill="1" applyBorder="1" applyAlignment="1" applyProtection="1">
      <alignment horizontal="left" vertical="center"/>
    </xf>
    <xf numFmtId="0" fontId="35" fillId="0" borderId="45" xfId="0" applyFont="1" applyFill="1" applyBorder="1" applyAlignment="1">
      <alignment horizontal="left" vertical="center" wrapText="1"/>
    </xf>
    <xf numFmtId="1" fontId="30" fillId="0" borderId="45" xfId="0" applyNumberFormat="1" applyFont="1" applyFill="1" applyBorder="1" applyAlignment="1">
      <alignment horizontal="center"/>
    </xf>
    <xf numFmtId="1" fontId="30" fillId="0" borderId="46" xfId="0" applyNumberFormat="1" applyFont="1" applyFill="1" applyBorder="1" applyAlignment="1">
      <alignment horizontal="center"/>
    </xf>
    <xf numFmtId="1" fontId="28" fillId="0" borderId="41"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8" fillId="0" borderId="45" xfId="51" applyNumberFormat="1" applyFont="1" applyFill="1" applyBorder="1" applyAlignment="1">
      <alignment vertical="center"/>
    </xf>
    <xf numFmtId="1" fontId="28" fillId="0" borderId="45" xfId="50" applyNumberFormat="1" applyFont="1" applyFill="1" applyBorder="1" applyAlignment="1" applyProtection="1">
      <alignment horizontal="center" vertical="center"/>
    </xf>
    <xf numFmtId="1" fontId="28" fillId="0" borderId="45" xfId="52" applyNumberFormat="1" applyFont="1" applyFill="1" applyBorder="1" applyAlignment="1">
      <alignment vertical="center" wrapText="1"/>
    </xf>
    <xf numFmtId="1" fontId="29" fillId="0" borderId="45" xfId="0" applyNumberFormat="1" applyFont="1" applyFill="1" applyBorder="1" applyAlignment="1">
      <alignment horizontal="center" vertical="center"/>
    </xf>
    <xf numFmtId="1" fontId="29" fillId="0" borderId="46" xfId="0" applyNumberFormat="1" applyFont="1" applyFill="1" applyBorder="1" applyAlignment="1">
      <alignment horizontal="center" vertical="center"/>
    </xf>
    <xf numFmtId="1" fontId="29" fillId="0" borderId="47" xfId="0" applyNumberFormat="1" applyFont="1" applyFill="1" applyBorder="1" applyAlignment="1">
      <alignment horizontal="center" vertical="center"/>
    </xf>
    <xf numFmtId="1" fontId="29" fillId="0" borderId="70" xfId="0" applyNumberFormat="1" applyFont="1" applyFill="1" applyBorder="1" applyAlignment="1">
      <alignment horizontal="center" vertical="center"/>
    </xf>
    <xf numFmtId="1" fontId="29" fillId="0" borderId="45" xfId="56" applyNumberFormat="1" applyFont="1" applyFill="1" applyBorder="1" applyAlignment="1">
      <alignment horizontal="center" vertical="center"/>
    </xf>
    <xf numFmtId="1" fontId="29" fillId="0" borderId="69" xfId="0" applyNumberFormat="1" applyFont="1" applyFill="1" applyBorder="1" applyAlignment="1">
      <alignment horizontal="center" vertical="center"/>
    </xf>
    <xf numFmtId="1" fontId="32" fillId="0" borderId="45" xfId="0" applyNumberFormat="1"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37" xfId="0" applyFont="1" applyFill="1" applyBorder="1" applyAlignment="1">
      <alignment horizontal="left" vertical="center" wrapText="1"/>
    </xf>
    <xf numFmtId="0" fontId="33" fillId="0" borderId="51" xfId="64" applyFont="1" applyFill="1" applyBorder="1" applyAlignment="1">
      <alignment horizontal="left" vertical="center"/>
    </xf>
    <xf numFmtId="0" fontId="29" fillId="0" borderId="38" xfId="0" applyFont="1" applyBorder="1"/>
    <xf numFmtId="0" fontId="29" fillId="0" borderId="39" xfId="0" applyFont="1" applyBorder="1"/>
    <xf numFmtId="0" fontId="30" fillId="0" borderId="39" xfId="0" applyFont="1" applyBorder="1"/>
    <xf numFmtId="0" fontId="35" fillId="0" borderId="46" xfId="0" applyFont="1" applyFill="1" applyBorder="1" applyAlignment="1">
      <alignment horizontal="left" vertical="center" wrapText="1"/>
    </xf>
    <xf numFmtId="0" fontId="29" fillId="0" borderId="71" xfId="0" applyFont="1" applyBorder="1" applyAlignment="1">
      <alignment horizontal="center" vertical="center" wrapText="1"/>
    </xf>
    <xf numFmtId="38" fontId="30" fillId="0" borderId="35" xfId="0" applyNumberFormat="1" applyFont="1" applyFill="1" applyBorder="1" applyAlignment="1">
      <alignment horizontal="center" vertical="center"/>
    </xf>
    <xf numFmtId="38" fontId="30" fillId="0" borderId="36" xfId="0" applyNumberFormat="1" applyFont="1" applyFill="1" applyBorder="1" applyAlignment="1">
      <alignment horizontal="center" vertical="center"/>
    </xf>
    <xf numFmtId="0" fontId="29" fillId="0" borderId="51" xfId="0" applyFont="1" applyBorder="1" applyAlignment="1">
      <alignment horizontal="center" vertical="center" wrapText="1"/>
    </xf>
    <xf numFmtId="0" fontId="28" fillId="0" borderId="7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51" xfId="0" applyNumberFormat="1" applyFont="1" applyBorder="1" applyAlignment="1" applyProtection="1">
      <alignment horizontal="center" vertical="center"/>
    </xf>
    <xf numFmtId="0" fontId="29" fillId="0" borderId="51" xfId="0" applyNumberFormat="1" applyFont="1" applyBorder="1" applyAlignment="1">
      <alignment horizontal="center" vertical="center"/>
    </xf>
    <xf numFmtId="0" fontId="29" fillId="0" borderId="74" xfId="0" applyFont="1" applyBorder="1" applyAlignment="1">
      <alignment horizontal="center" vertical="center"/>
    </xf>
    <xf numFmtId="0" fontId="29" fillId="0" borderId="75" xfId="0" applyFont="1" applyBorder="1" applyAlignment="1">
      <alignment horizontal="center" vertical="center"/>
    </xf>
    <xf numFmtId="0" fontId="29" fillId="0" borderId="45" xfId="0" applyFont="1" applyBorder="1" applyAlignment="1">
      <alignment horizontal="center" vertical="center"/>
    </xf>
    <xf numFmtId="0" fontId="29" fillId="0" borderId="70" xfId="0" applyFont="1" applyBorder="1" applyAlignment="1">
      <alignment horizontal="center" vertical="center"/>
    </xf>
    <xf numFmtId="0" fontId="29" fillId="0" borderId="70" xfId="0" applyNumberFormat="1" applyFont="1" applyBorder="1" applyAlignment="1">
      <alignment horizontal="center" vertical="center"/>
    </xf>
    <xf numFmtId="0" fontId="29" fillId="0" borderId="70" xfId="0" quotePrefix="1" applyNumberFormat="1" applyFont="1" applyBorder="1" applyAlignment="1">
      <alignment horizontal="center" vertical="center"/>
    </xf>
    <xf numFmtId="0" fontId="30" fillId="0" borderId="46" xfId="0" applyFont="1" applyFill="1" applyBorder="1" applyAlignment="1">
      <alignment horizontal="center" vertical="center"/>
    </xf>
    <xf numFmtId="0" fontId="50" fillId="0" borderId="74" xfId="0" applyFont="1" applyBorder="1" applyAlignment="1">
      <alignment horizontal="center" vertical="center"/>
    </xf>
    <xf numFmtId="0" fontId="50" fillId="0" borderId="74" xfId="0" quotePrefix="1" applyFont="1" applyBorder="1" applyAlignment="1">
      <alignment horizontal="center" vertical="center"/>
    </xf>
    <xf numFmtId="164" fontId="50" fillId="0" borderId="56" xfId="33" applyNumberFormat="1" applyFont="1" applyFill="1" applyBorder="1" applyAlignment="1">
      <alignment horizontal="right" vertical="center"/>
    </xf>
    <xf numFmtId="164" fontId="50" fillId="0" borderId="57" xfId="33" applyNumberFormat="1" applyFont="1" applyFill="1" applyBorder="1" applyAlignment="1">
      <alignment horizontal="right" vertical="center"/>
    </xf>
    <xf numFmtId="0" fontId="47" fillId="0" borderId="3" xfId="64" applyFont="1" applyFill="1" applyBorder="1" applyAlignment="1">
      <alignment horizontal="left" vertical="center" wrapText="1"/>
    </xf>
    <xf numFmtId="0" fontId="33" fillId="0" borderId="49" xfId="64" applyFont="1" applyFill="1" applyBorder="1" applyAlignment="1">
      <alignment horizontal="center" vertical="center" wrapText="1"/>
    </xf>
    <xf numFmtId="0" fontId="33" fillId="0" borderId="50" xfId="64" applyFont="1" applyFill="1" applyBorder="1" applyAlignment="1">
      <alignment horizontal="center" vertical="center" wrapText="1"/>
    </xf>
    <xf numFmtId="0" fontId="33" fillId="0" borderId="50" xfId="64" applyFont="1" applyBorder="1" applyAlignment="1">
      <alignment horizontal="center" vertical="center" wrapText="1"/>
    </xf>
    <xf numFmtId="0" fontId="30" fillId="0" borderId="33" xfId="64" applyFont="1" applyFill="1" applyBorder="1" applyAlignment="1">
      <alignment horizontal="center" vertical="center" wrapText="1"/>
    </xf>
    <xf numFmtId="164" fontId="29" fillId="0" borderId="64" xfId="64" applyNumberFormat="1" applyFont="1" applyFill="1" applyBorder="1" applyAlignment="1">
      <alignment horizontal="left" vertical="center" wrapText="1"/>
    </xf>
    <xf numFmtId="0" fontId="33" fillId="0" borderId="35" xfId="64" applyFont="1" applyFill="1" applyBorder="1" applyAlignment="1">
      <alignment horizontal="center" vertical="center" wrapText="1"/>
    </xf>
    <xf numFmtId="164" fontId="29" fillId="0" borderId="56" xfId="64" applyNumberFormat="1" applyFont="1" applyFill="1" applyBorder="1" applyAlignment="1">
      <alignment horizontal="right" vertical="center" wrapText="1"/>
    </xf>
    <xf numFmtId="0" fontId="30" fillId="0" borderId="35" xfId="64" applyFont="1" applyFill="1" applyBorder="1" applyAlignment="1">
      <alignment horizontal="center" vertical="center" wrapText="1"/>
    </xf>
    <xf numFmtId="164" fontId="29" fillId="0" borderId="56" xfId="64" applyNumberFormat="1" applyFont="1" applyFill="1" applyBorder="1" applyAlignment="1">
      <alignment horizontal="left" vertical="center" wrapText="1"/>
    </xf>
    <xf numFmtId="164" fontId="29" fillId="0" borderId="56" xfId="65" applyNumberFormat="1" applyFont="1" applyFill="1" applyBorder="1" applyAlignment="1">
      <alignment horizontal="right" vertical="center" wrapText="1"/>
    </xf>
    <xf numFmtId="49" fontId="29" fillId="0" borderId="35" xfId="64" applyNumberFormat="1" applyFont="1" applyFill="1" applyBorder="1" applyAlignment="1" applyProtection="1">
      <alignment horizontal="center" vertical="center"/>
    </xf>
    <xf numFmtId="164" fontId="50" fillId="0" borderId="56" xfId="64" applyNumberFormat="1" applyFont="1" applyFill="1" applyBorder="1" applyAlignment="1">
      <alignment horizontal="left" vertical="center" wrapText="1"/>
    </xf>
    <xf numFmtId="164" fontId="50" fillId="0" borderId="56" xfId="64" applyNumberFormat="1" applyFont="1" applyFill="1" applyBorder="1" applyAlignment="1">
      <alignment horizontal="right" vertical="center" wrapText="1"/>
    </xf>
    <xf numFmtId="164" fontId="29" fillId="0" borderId="64" xfId="64" applyNumberFormat="1" applyFont="1" applyFill="1" applyBorder="1" applyAlignment="1">
      <alignment horizontal="center" vertical="center"/>
    </xf>
    <xf numFmtId="164" fontId="49" fillId="0" borderId="65" xfId="65" applyNumberFormat="1" applyFont="1" applyFill="1" applyBorder="1" applyAlignment="1">
      <alignment horizontal="right" vertical="center"/>
    </xf>
    <xf numFmtId="0" fontId="33" fillId="0" borderId="41" xfId="64" applyFont="1" applyFill="1" applyBorder="1" applyAlignment="1">
      <alignment horizontal="center" vertical="center" wrapText="1"/>
    </xf>
    <xf numFmtId="0" fontId="30" fillId="0" borderId="44" xfId="64" applyFont="1" applyFill="1" applyBorder="1" applyAlignment="1">
      <alignment horizontal="center" vertical="center" wrapText="1"/>
    </xf>
    <xf numFmtId="0" fontId="30" fillId="0" borderId="45" xfId="64" applyFont="1" applyFill="1" applyBorder="1" applyAlignment="1">
      <alignment horizontal="center" vertical="center" wrapText="1"/>
    </xf>
    <xf numFmtId="2" fontId="30" fillId="0" borderId="45" xfId="64" applyNumberFormat="1" applyFont="1" applyFill="1" applyBorder="1" applyAlignment="1">
      <alignment horizontal="center" vertical="center" wrapText="1"/>
    </xf>
    <xf numFmtId="1" fontId="50" fillId="0" borderId="45" xfId="64" applyNumberFormat="1" applyFont="1" applyFill="1" applyBorder="1" applyAlignment="1">
      <alignment horizontal="center" vertical="center" wrapText="1"/>
    </xf>
    <xf numFmtId="1" fontId="30" fillId="0" borderId="45" xfId="64" applyNumberFormat="1" applyFont="1" applyFill="1" applyBorder="1" applyAlignment="1">
      <alignment horizontal="center" vertical="center" wrapText="1"/>
    </xf>
    <xf numFmtId="0" fontId="30" fillId="0" borderId="46" xfId="64" applyFont="1" applyFill="1" applyBorder="1" applyAlignment="1">
      <alignment horizontal="center" vertical="center" wrapText="1"/>
    </xf>
    <xf numFmtId="0" fontId="29" fillId="0" borderId="45" xfId="64" applyFont="1" applyFill="1" applyBorder="1" applyAlignment="1">
      <alignment horizontal="center" vertical="center" wrapText="1"/>
    </xf>
    <xf numFmtId="0" fontId="30" fillId="0" borderId="33" xfId="64" applyFont="1" applyFill="1" applyBorder="1" applyAlignment="1">
      <alignment horizontal="left" vertical="center" wrapText="1"/>
    </xf>
    <xf numFmtId="0" fontId="30" fillId="0" borderId="35" xfId="64" applyFont="1" applyFill="1" applyBorder="1" applyAlignment="1">
      <alignment horizontal="left" vertical="center" wrapText="1"/>
    </xf>
    <xf numFmtId="1" fontId="29" fillId="0" borderId="45" xfId="65" applyNumberFormat="1" applyFont="1" applyFill="1" applyBorder="1" applyAlignment="1">
      <alignment horizontal="center" vertical="center" wrapText="1"/>
    </xf>
    <xf numFmtId="0" fontId="32" fillId="0" borderId="45" xfId="64" applyFont="1" applyFill="1" applyBorder="1" applyAlignment="1">
      <alignment horizontal="center" vertical="center" wrapText="1"/>
    </xf>
    <xf numFmtId="1" fontId="30" fillId="0" borderId="45" xfId="65" applyNumberFormat="1" applyFont="1" applyFill="1" applyBorder="1" applyAlignment="1">
      <alignment horizontal="center" vertical="center" wrapText="1"/>
    </xf>
    <xf numFmtId="1" fontId="32" fillId="0" borderId="45" xfId="64" applyNumberFormat="1" applyFont="1" applyFill="1" applyBorder="1" applyAlignment="1">
      <alignment horizontal="center" vertical="center" wrapText="1"/>
    </xf>
    <xf numFmtId="1" fontId="30" fillId="0" borderId="46" xfId="64" applyNumberFormat="1" applyFont="1" applyFill="1" applyBorder="1" applyAlignment="1">
      <alignment horizontal="center" vertical="center" wrapText="1"/>
    </xf>
    <xf numFmtId="1" fontId="50" fillId="0" borderId="45" xfId="65" applyNumberFormat="1" applyFont="1" applyFill="1" applyBorder="1" applyAlignment="1">
      <alignment horizontal="center" vertical="center" wrapText="1"/>
    </xf>
    <xf numFmtId="0" fontId="50" fillId="0" borderId="45" xfId="64" applyFont="1" applyFill="1" applyBorder="1" applyAlignment="1">
      <alignment horizontal="center" vertical="center" wrapText="1"/>
    </xf>
    <xf numFmtId="0" fontId="31" fillId="0" borderId="9" xfId="64" applyFont="1" applyFill="1" applyBorder="1" applyAlignment="1">
      <alignment vertical="center" wrapText="1"/>
    </xf>
    <xf numFmtId="0" fontId="35" fillId="0" borderId="0" xfId="64" applyFont="1" applyFill="1" applyBorder="1" applyAlignment="1">
      <alignment horizontal="left" vertical="center" wrapText="1"/>
    </xf>
    <xf numFmtId="0" fontId="29" fillId="0" borderId="35" xfId="64" applyFont="1" applyFill="1" applyBorder="1" applyAlignment="1">
      <alignment horizontal="center" vertical="center"/>
    </xf>
    <xf numFmtId="3" fontId="29" fillId="0" borderId="45" xfId="64" applyNumberFormat="1" applyFont="1" applyFill="1" applyBorder="1" applyAlignment="1">
      <alignment horizontal="center" vertical="center"/>
    </xf>
    <xf numFmtId="49" fontId="29" fillId="0" borderId="35" xfId="64" applyNumberFormat="1" applyFont="1" applyFill="1" applyBorder="1" applyAlignment="1">
      <alignment horizontal="center" vertical="center"/>
    </xf>
    <xf numFmtId="170" fontId="29" fillId="0" borderId="45" xfId="65" applyFont="1" applyFill="1" applyBorder="1" applyAlignment="1">
      <alignment vertical="center"/>
    </xf>
    <xf numFmtId="170" fontId="35" fillId="0" borderId="45" xfId="65" applyFont="1" applyFill="1" applyBorder="1" applyAlignment="1">
      <alignment vertical="center"/>
    </xf>
    <xf numFmtId="171" fontId="29" fillId="0" borderId="45" xfId="65" applyNumberFormat="1" applyFont="1" applyFill="1" applyBorder="1" applyAlignment="1">
      <alignment vertical="center"/>
    </xf>
    <xf numFmtId="171" fontId="35" fillId="0" borderId="45" xfId="65" applyNumberFormat="1" applyFont="1" applyFill="1" applyBorder="1" applyAlignment="1">
      <alignment vertical="center"/>
    </xf>
    <xf numFmtId="170" fontId="29" fillId="0" borderId="46" xfId="65" applyFont="1" applyFill="1" applyBorder="1" applyAlignment="1">
      <alignment vertical="center"/>
    </xf>
    <xf numFmtId="170" fontId="50" fillId="0" borderId="45" xfId="65" applyFont="1" applyFill="1" applyBorder="1" applyAlignment="1">
      <alignment vertical="center"/>
    </xf>
    <xf numFmtId="0" fontId="35" fillId="0" borderId="3" xfId="64" applyFont="1" applyBorder="1" applyAlignment="1">
      <alignment horizontal="left" vertical="center" wrapText="1"/>
    </xf>
    <xf numFmtId="171" fontId="29" fillId="0" borderId="45" xfId="65" applyNumberFormat="1" applyFont="1" applyFill="1" applyBorder="1" applyAlignment="1">
      <alignment horizontal="center" vertical="center"/>
    </xf>
    <xf numFmtId="0" fontId="29" fillId="0" borderId="35" xfId="64" applyFont="1" applyFill="1" applyBorder="1" applyAlignment="1">
      <alignment horizontal="center" vertical="center" wrapText="1"/>
    </xf>
    <xf numFmtId="0" fontId="29" fillId="0" borderId="35" xfId="64" applyFont="1" applyFill="1" applyBorder="1" applyAlignment="1">
      <alignment vertical="center"/>
    </xf>
    <xf numFmtId="0" fontId="29" fillId="0" borderId="35" xfId="64" applyFont="1" applyFill="1" applyBorder="1" applyAlignment="1">
      <alignment vertical="center" wrapText="1"/>
    </xf>
    <xf numFmtId="0" fontId="29" fillId="0" borderId="45" xfId="64" applyFont="1" applyFill="1" applyBorder="1" applyAlignment="1">
      <alignment horizontal="right" vertical="center" wrapText="1"/>
    </xf>
    <xf numFmtId="3" fontId="29" fillId="0" borderId="70" xfId="64" applyNumberFormat="1" applyFont="1" applyFill="1" applyBorder="1" applyAlignment="1">
      <alignment horizontal="center" vertical="center"/>
    </xf>
    <xf numFmtId="4" fontId="29" fillId="0" borderId="70" xfId="64" applyNumberFormat="1" applyFont="1" applyFill="1" applyBorder="1" applyAlignment="1">
      <alignment horizontal="center" vertical="center"/>
    </xf>
    <xf numFmtId="49" fontId="29" fillId="0" borderId="35" xfId="64" applyNumberFormat="1" applyFont="1" applyFill="1" applyBorder="1" applyAlignment="1" applyProtection="1">
      <alignment horizontal="center" vertical="center" wrapText="1"/>
    </xf>
    <xf numFmtId="0" fontId="29" fillId="0" borderId="46" xfId="64" applyFont="1" applyFill="1" applyBorder="1" applyAlignment="1">
      <alignment horizontal="right" vertical="center" wrapText="1"/>
    </xf>
    <xf numFmtId="38" fontId="30" fillId="0" borderId="51" xfId="64" applyNumberFormat="1" applyFont="1" applyBorder="1" applyAlignment="1">
      <alignment horizontal="center" vertical="center"/>
    </xf>
    <xf numFmtId="172" fontId="30" fillId="0" borderId="51" xfId="64" applyNumberFormat="1" applyFont="1" applyBorder="1" applyAlignment="1">
      <alignment horizontal="center" vertical="center"/>
    </xf>
    <xf numFmtId="38" fontId="30" fillId="0" borderId="62" xfId="64" applyNumberFormat="1" applyFont="1" applyBorder="1" applyAlignment="1">
      <alignment horizontal="center" vertical="center"/>
    </xf>
    <xf numFmtId="40" fontId="30" fillId="0" borderId="45" xfId="64" applyNumberFormat="1" applyFont="1" applyBorder="1" applyAlignment="1">
      <alignment horizontal="center" vertical="center"/>
    </xf>
    <xf numFmtId="38" fontId="30" fillId="0" borderId="45" xfId="64" applyNumberFormat="1" applyFont="1" applyBorder="1" applyAlignment="1">
      <alignment horizontal="center" vertical="center"/>
    </xf>
    <xf numFmtId="9" fontId="30" fillId="0" borderId="45" xfId="67" applyFont="1" applyBorder="1" applyAlignment="1">
      <alignment horizontal="center" vertical="center"/>
    </xf>
    <xf numFmtId="9" fontId="30" fillId="0" borderId="46" xfId="67" applyFont="1" applyBorder="1" applyAlignment="1">
      <alignment horizontal="center" vertical="center"/>
    </xf>
    <xf numFmtId="0" fontId="29" fillId="0" borderId="77" xfId="0" applyFont="1" applyFill="1" applyBorder="1" applyAlignment="1">
      <alignment horizontal="center" vertical="center" wrapText="1"/>
    </xf>
    <xf numFmtId="0" fontId="29" fillId="0" borderId="76" xfId="0" applyFont="1" applyFill="1" applyBorder="1" applyAlignment="1">
      <alignment horizontal="left" vertical="center" wrapText="1"/>
    </xf>
    <xf numFmtId="44" fontId="28" fillId="33" borderId="9" xfId="0" applyNumberFormat="1" applyFont="1" applyFill="1" applyBorder="1" applyAlignment="1">
      <alignment horizontal="center" vertical="center"/>
    </xf>
    <xf numFmtId="44" fontId="28" fillId="33" borderId="3" xfId="0" applyNumberFormat="1" applyFont="1" applyFill="1" applyBorder="1" applyAlignment="1">
      <alignment horizontal="left" vertical="center"/>
    </xf>
    <xf numFmtId="44" fontId="28" fillId="33" borderId="77" xfId="0" applyNumberFormat="1" applyFont="1" applyFill="1" applyBorder="1" applyAlignment="1">
      <alignment horizontal="center" vertical="center"/>
    </xf>
    <xf numFmtId="44" fontId="28" fillId="33" borderId="76" xfId="0" applyNumberFormat="1" applyFont="1" applyFill="1" applyBorder="1" applyAlignment="1">
      <alignment horizontal="left" vertical="center"/>
    </xf>
    <xf numFmtId="0" fontId="29" fillId="33" borderId="77" xfId="0" applyFont="1" applyFill="1" applyBorder="1" applyAlignment="1">
      <alignment horizontal="center" vertical="center" wrapText="1"/>
    </xf>
    <xf numFmtId="0" fontId="28" fillId="33" borderId="76" xfId="0" applyFont="1" applyFill="1" applyBorder="1" applyAlignment="1">
      <alignment horizontal="left" vertical="center" wrapText="1"/>
    </xf>
    <xf numFmtId="0" fontId="28" fillId="0" borderId="13" xfId="0" applyFont="1" applyFill="1" applyBorder="1" applyAlignment="1">
      <alignment vertical="center"/>
    </xf>
    <xf numFmtId="0" fontId="28" fillId="0" borderId="11" xfId="0" applyFont="1" applyFill="1" applyBorder="1" applyAlignment="1">
      <alignment vertical="center"/>
    </xf>
    <xf numFmtId="0" fontId="28" fillId="0" borderId="0" xfId="0" applyFont="1" applyFill="1" applyBorder="1" applyAlignment="1">
      <alignment horizontal="left" vertical="center"/>
    </xf>
    <xf numFmtId="44" fontId="32" fillId="0" borderId="0" xfId="34" applyFont="1" applyAlignment="1">
      <alignment horizontal="center" vertical="center"/>
    </xf>
    <xf numFmtId="164" fontId="32" fillId="0" borderId="0" xfId="0" applyNumberFormat="1" applyFont="1" applyFill="1" applyAlignment="1">
      <alignment horizontal="center" vertical="center"/>
    </xf>
    <xf numFmtId="164" fontId="32" fillId="0" borderId="56" xfId="0" applyNumberFormat="1" applyFont="1" applyBorder="1" applyAlignment="1">
      <alignment horizontal="center" vertical="center"/>
    </xf>
    <xf numFmtId="44" fontId="32" fillId="0" borderId="56" xfId="33" applyFont="1" applyFill="1" applyBorder="1" applyAlignment="1">
      <alignment horizontal="right"/>
    </xf>
    <xf numFmtId="44" fontId="32" fillId="0" borderId="57" xfId="33" applyFont="1" applyFill="1" applyBorder="1" applyAlignment="1">
      <alignment horizontal="right"/>
    </xf>
    <xf numFmtId="164" fontId="32" fillId="0" borderId="56" xfId="33" applyNumberFormat="1" applyFont="1" applyFill="1" applyBorder="1" applyAlignment="1">
      <alignment horizontal="right"/>
    </xf>
    <xf numFmtId="164" fontId="32" fillId="0" borderId="57" xfId="33" applyNumberFormat="1" applyFont="1" applyFill="1" applyBorder="1" applyAlignment="1">
      <alignment horizontal="right"/>
    </xf>
    <xf numFmtId="164" fontId="32" fillId="0" borderId="56" xfId="0" applyNumberFormat="1" applyFont="1" applyFill="1" applyBorder="1" applyAlignment="1">
      <alignment horizontal="center" vertical="center"/>
    </xf>
    <xf numFmtId="164" fontId="32" fillId="0" borderId="34" xfId="0" applyNumberFormat="1" applyFont="1" applyBorder="1" applyAlignment="1">
      <alignment horizontal="center" vertical="center"/>
    </xf>
    <xf numFmtId="164" fontId="32" fillId="0" borderId="64" xfId="0" applyNumberFormat="1" applyFont="1" applyBorder="1" applyAlignment="1">
      <alignment horizontal="center" vertical="center"/>
    </xf>
    <xf numFmtId="164" fontId="32" fillId="0" borderId="0" xfId="0" applyNumberFormat="1" applyFont="1" applyAlignment="1">
      <alignment horizontal="center" vertical="center"/>
    </xf>
    <xf numFmtId="3" fontId="29" fillId="0" borderId="0" xfId="51" applyNumberFormat="1" applyFont="1" applyBorder="1" applyAlignment="1">
      <alignment horizontal="center" vertical="center" wrapText="1"/>
    </xf>
    <xf numFmtId="0" fontId="33" fillId="0" borderId="3" xfId="0" applyFont="1" applyFill="1" applyBorder="1" applyAlignment="1">
      <alignment horizontal="left" vertical="top" wrapText="1"/>
    </xf>
    <xf numFmtId="0" fontId="33" fillId="0" borderId="4" xfId="0" applyFont="1" applyFill="1" applyBorder="1" applyAlignment="1">
      <alignment horizontal="left" vertical="top" wrapText="1"/>
    </xf>
    <xf numFmtId="0" fontId="34" fillId="0" borderId="0" xfId="51" applyFont="1" applyAlignment="1">
      <alignment horizontal="center" vertical="center"/>
    </xf>
    <xf numFmtId="0" fontId="52" fillId="0" borderId="0" xfId="0" applyFont="1" applyFill="1" applyBorder="1" applyAlignment="1">
      <alignment horizontal="left" vertical="center"/>
    </xf>
    <xf numFmtId="0" fontId="34" fillId="0" borderId="28" xfId="0" applyFont="1" applyFill="1" applyBorder="1" applyAlignment="1">
      <alignment horizontal="center" vertical="center"/>
    </xf>
    <xf numFmtId="44" fontId="34" fillId="0" borderId="0" xfId="33" applyFont="1" applyFill="1" applyBorder="1" applyAlignment="1">
      <alignment vertical="center"/>
    </xf>
    <xf numFmtId="44" fontId="54" fillId="0" borderId="0" xfId="34" applyFont="1" applyAlignment="1">
      <alignment horizontal="center" vertical="center"/>
    </xf>
    <xf numFmtId="4" fontId="54" fillId="0" borderId="0" xfId="0" applyNumberFormat="1" applyFont="1" applyFill="1" applyAlignment="1">
      <alignment horizontal="center" vertical="center"/>
    </xf>
    <xf numFmtId="44" fontId="53" fillId="0" borderId="6" xfId="34" applyFont="1" applyFill="1" applyBorder="1" applyAlignment="1" applyProtection="1">
      <alignment horizontal="center" vertical="center"/>
      <protection locked="0"/>
    </xf>
    <xf numFmtId="44" fontId="30" fillId="0" borderId="0" xfId="34" applyFont="1" applyAlignment="1">
      <alignment horizontal="center" vertical="center"/>
    </xf>
    <xf numFmtId="4" fontId="30" fillId="0" borderId="0" xfId="0" applyNumberFormat="1" applyFont="1" applyFill="1" applyAlignment="1">
      <alignment horizontal="center" vertical="center"/>
    </xf>
    <xf numFmtId="4" fontId="30" fillId="0" borderId="6" xfId="0" applyNumberFormat="1" applyFont="1" applyFill="1" applyBorder="1" applyAlignment="1">
      <alignment horizontal="center" vertical="center" wrapText="1"/>
    </xf>
    <xf numFmtId="44" fontId="30" fillId="0" borderId="3" xfId="34" applyFont="1" applyFill="1" applyBorder="1" applyAlignment="1">
      <alignment horizontal="center" vertical="center"/>
    </xf>
    <xf numFmtId="44" fontId="33" fillId="0" borderId="3" xfId="34" applyFont="1" applyFill="1" applyBorder="1" applyAlignment="1" applyProtection="1">
      <alignment horizontal="center" vertical="center"/>
      <protection locked="0"/>
    </xf>
    <xf numFmtId="44" fontId="33" fillId="0" borderId="3" xfId="34" applyFont="1" applyFill="1" applyBorder="1" applyAlignment="1">
      <alignment horizontal="center" vertical="center"/>
    </xf>
    <xf numFmtId="4" fontId="30" fillId="0" borderId="6" xfId="0" applyNumberFormat="1" applyFont="1" applyFill="1" applyBorder="1" applyAlignment="1">
      <alignment horizontal="center" vertical="center"/>
    </xf>
    <xf numFmtId="4" fontId="30" fillId="0" borderId="3" xfId="0" applyNumberFormat="1" applyFont="1" applyFill="1" applyBorder="1" applyAlignment="1">
      <alignment horizontal="center" vertical="center"/>
    </xf>
    <xf numFmtId="44" fontId="30" fillId="0" borderId="5" xfId="34" applyFont="1" applyBorder="1" applyAlignment="1">
      <alignment horizontal="center" vertical="center"/>
    </xf>
    <xf numFmtId="44" fontId="33" fillId="0" borderId="53" xfId="33" applyFont="1" applyFill="1" applyBorder="1" applyAlignment="1">
      <alignment vertical="center"/>
    </xf>
    <xf numFmtId="0" fontId="29" fillId="0" borderId="3" xfId="51" applyFont="1" applyFill="1" applyBorder="1" applyAlignment="1">
      <alignment horizontal="left" vertical="top"/>
    </xf>
    <xf numFmtId="44" fontId="32" fillId="0" borderId="0" xfId="34" applyFont="1" applyAlignment="1">
      <alignment vertical="center"/>
    </xf>
    <xf numFmtId="44" fontId="34" fillId="0" borderId="5" xfId="34" applyFont="1" applyFill="1" applyBorder="1" applyAlignment="1" applyProtection="1">
      <protection locked="0"/>
    </xf>
    <xf numFmtId="44" fontId="34" fillId="0" borderId="7" xfId="34" applyFont="1" applyFill="1" applyBorder="1" applyAlignment="1" applyProtection="1">
      <protection locked="0"/>
    </xf>
    <xf numFmtId="44" fontId="34" fillId="0" borderId="6" xfId="34" applyFont="1" applyFill="1" applyBorder="1" applyAlignment="1" applyProtection="1">
      <protection locked="0"/>
    </xf>
    <xf numFmtId="44" fontId="34" fillId="0" borderId="3" xfId="34" applyFont="1" applyFill="1" applyBorder="1" applyAlignment="1" applyProtection="1">
      <protection locked="0"/>
    </xf>
    <xf numFmtId="44" fontId="32" fillId="0" borderId="0" xfId="34" applyFont="1" applyAlignment="1">
      <alignment horizontal="right" vertical="center"/>
    </xf>
    <xf numFmtId="44" fontId="34" fillId="0" borderId="56" xfId="34" applyFont="1" applyFill="1" applyBorder="1" applyAlignment="1" applyProtection="1">
      <alignment horizontal="right" vertical="center"/>
      <protection locked="0"/>
    </xf>
    <xf numFmtId="40" fontId="32" fillId="0" borderId="56" xfId="0" applyNumberFormat="1" applyFont="1" applyBorder="1" applyAlignment="1">
      <alignment horizontal="right" vertical="center"/>
    </xf>
    <xf numFmtId="164" fontId="32" fillId="0" borderId="56" xfId="0" applyNumberFormat="1" applyFont="1" applyBorder="1" applyAlignment="1">
      <alignment horizontal="right" vertical="center"/>
    </xf>
    <xf numFmtId="44" fontId="32" fillId="0" borderId="59" xfId="33" applyNumberFormat="1" applyFont="1" applyBorder="1" applyAlignment="1">
      <alignment horizontal="right" vertical="center"/>
    </xf>
    <xf numFmtId="164" fontId="32" fillId="0" borderId="61" xfId="0" applyNumberFormat="1" applyFont="1" applyBorder="1" applyAlignment="1">
      <alignment horizontal="right" vertical="center"/>
    </xf>
    <xf numFmtId="164" fontId="52" fillId="0" borderId="56" xfId="33" applyNumberFormat="1" applyFont="1" applyFill="1" applyBorder="1" applyAlignment="1">
      <alignment horizontal="right" vertical="center" wrapText="1"/>
    </xf>
    <xf numFmtId="164" fontId="32" fillId="0" borderId="57" xfId="0" applyNumberFormat="1" applyFont="1" applyBorder="1" applyAlignment="1">
      <alignment horizontal="right" vertical="center"/>
    </xf>
    <xf numFmtId="164" fontId="32" fillId="0" borderId="14" xfId="33" applyNumberFormat="1" applyFont="1" applyBorder="1" applyAlignment="1">
      <alignment horizontal="right" vertical="center"/>
    </xf>
    <xf numFmtId="164" fontId="32" fillId="0" borderId="56" xfId="34" applyNumberFormat="1" applyFont="1" applyFill="1" applyBorder="1" applyAlignment="1">
      <alignment horizontal="right" vertical="center"/>
    </xf>
    <xf numFmtId="164" fontId="32" fillId="0" borderId="56" xfId="0" applyNumberFormat="1" applyFont="1" applyFill="1" applyBorder="1" applyAlignment="1">
      <alignment horizontal="right" vertical="center"/>
    </xf>
    <xf numFmtId="164" fontId="32" fillId="0" borderId="64" xfId="0" applyNumberFormat="1" applyFont="1" applyBorder="1" applyAlignment="1">
      <alignment horizontal="right" vertical="center"/>
    </xf>
    <xf numFmtId="164" fontId="34" fillId="0" borderId="65" xfId="33" applyNumberFormat="1" applyFont="1" applyBorder="1" applyAlignment="1">
      <alignment horizontal="right" vertical="center"/>
    </xf>
    <xf numFmtId="164" fontId="32" fillId="0" borderId="0" xfId="0" applyNumberFormat="1" applyFont="1" applyAlignment="1">
      <alignment horizontal="right" vertical="center"/>
    </xf>
    <xf numFmtId="44" fontId="30" fillId="0" borderId="56" xfId="34" applyFont="1" applyFill="1" applyBorder="1" applyAlignment="1">
      <alignment horizontal="center" vertical="center"/>
    </xf>
    <xf numFmtId="164" fontId="32" fillId="0" borderId="57" xfId="33" applyNumberFormat="1" applyFont="1" applyBorder="1" applyAlignment="1">
      <alignment horizontal="right" vertical="center"/>
    </xf>
    <xf numFmtId="173" fontId="32" fillId="0" borderId="0" xfId="34" applyNumberFormat="1" applyFont="1" applyAlignment="1">
      <alignment horizontal="right" vertical="center"/>
    </xf>
    <xf numFmtId="173" fontId="34" fillId="0" borderId="6" xfId="34" applyNumberFormat="1" applyFont="1" applyFill="1" applyBorder="1" applyAlignment="1" applyProtection="1">
      <alignment horizontal="right" vertical="center"/>
      <protection locked="0"/>
    </xf>
    <xf numFmtId="173" fontId="32" fillId="0" borderId="0" xfId="33" applyNumberFormat="1" applyFont="1" applyAlignment="1">
      <alignment horizontal="right" vertical="center"/>
    </xf>
    <xf numFmtId="0" fontId="1" fillId="0" borderId="3" xfId="0" applyFont="1" applyFill="1" applyBorder="1" applyAlignment="1">
      <alignment horizontal="center" vertical="center" wrapText="1"/>
    </xf>
    <xf numFmtId="0" fontId="28" fillId="0" borderId="13" xfId="50" applyFont="1" applyBorder="1" applyAlignment="1">
      <alignment vertical="center"/>
    </xf>
    <xf numFmtId="0" fontId="28" fillId="0" borderId="11" xfId="50" applyFont="1" applyBorder="1" applyAlignment="1">
      <alignment vertical="center"/>
    </xf>
    <xf numFmtId="164" fontId="34" fillId="0" borderId="6" xfId="34" applyNumberFormat="1" applyFont="1" applyFill="1" applyBorder="1" applyAlignment="1" applyProtection="1">
      <alignment horizontal="left" vertical="center"/>
      <protection locked="0"/>
    </xf>
    <xf numFmtId="164" fontId="34" fillId="0" borderId="56" xfId="34" applyNumberFormat="1" applyFont="1" applyFill="1" applyBorder="1" applyAlignment="1" applyProtection="1">
      <alignment horizontal="left" vertical="center"/>
      <protection locked="0"/>
    </xf>
    <xf numFmtId="164" fontId="52" fillId="0" borderId="30" xfId="33" applyNumberFormat="1" applyFont="1" applyFill="1" applyBorder="1" applyAlignment="1">
      <alignment horizontal="left" vertical="center" wrapText="1"/>
    </xf>
    <xf numFmtId="164" fontId="52" fillId="0" borderId="64" xfId="33" applyNumberFormat="1" applyFont="1" applyFill="1" applyBorder="1" applyAlignment="1">
      <alignment horizontal="center" vertical="center" wrapText="1"/>
    </xf>
    <xf numFmtId="164" fontId="34" fillId="0" borderId="0" xfId="50" applyNumberFormat="1" applyFont="1" applyBorder="1" applyAlignment="1">
      <alignment horizontal="left" vertical="center" wrapText="1"/>
    </xf>
    <xf numFmtId="164" fontId="34" fillId="0" borderId="56" xfId="33" applyNumberFormat="1" applyFont="1" applyBorder="1" applyAlignment="1">
      <alignment horizontal="center" vertical="center"/>
    </xf>
    <xf numFmtId="0" fontId="32" fillId="0" borderId="39" xfId="0" applyFont="1" applyBorder="1"/>
    <xf numFmtId="0" fontId="32" fillId="0" borderId="65" xfId="0" applyFont="1" applyBorder="1" applyAlignment="1">
      <alignment horizontal="center"/>
    </xf>
    <xf numFmtId="0" fontId="32" fillId="0" borderId="0" xfId="0" applyFont="1"/>
    <xf numFmtId="164" fontId="32" fillId="0" borderId="72" xfId="0" applyNumberFormat="1" applyFont="1" applyBorder="1" applyAlignment="1">
      <alignment horizontal="center" vertical="center"/>
    </xf>
    <xf numFmtId="164" fontId="32" fillId="0" borderId="56" xfId="33" applyNumberFormat="1" applyFont="1" applyFill="1" applyBorder="1" applyAlignment="1">
      <alignment horizontal="right" vertical="center"/>
    </xf>
    <xf numFmtId="164" fontId="32" fillId="0" borderId="57" xfId="33" applyNumberFormat="1" applyFont="1" applyFill="1" applyBorder="1" applyAlignment="1">
      <alignment horizontal="right" vertical="center"/>
    </xf>
    <xf numFmtId="164" fontId="34" fillId="0" borderId="14" xfId="33" applyNumberFormat="1" applyFont="1" applyBorder="1" applyAlignment="1">
      <alignment horizontal="center" vertical="center"/>
    </xf>
    <xf numFmtId="164" fontId="32" fillId="0" borderId="34" xfId="0" applyNumberFormat="1" applyFont="1" applyBorder="1" applyAlignment="1">
      <alignment vertical="center"/>
    </xf>
    <xf numFmtId="164" fontId="34" fillId="0" borderId="65" xfId="0" applyNumberFormat="1" applyFont="1" applyBorder="1" applyAlignment="1">
      <alignment vertical="center"/>
    </xf>
    <xf numFmtId="164" fontId="32" fillId="0" borderId="0" xfId="64" applyNumberFormat="1" applyFont="1" applyFill="1" applyAlignment="1">
      <alignment horizontal="center" vertical="center"/>
    </xf>
    <xf numFmtId="164" fontId="32" fillId="0" borderId="0" xfId="64" applyNumberFormat="1" applyFont="1" applyFill="1" applyAlignment="1">
      <alignment vertical="center"/>
    </xf>
    <xf numFmtId="164" fontId="32" fillId="0" borderId="64" xfId="64" applyNumberFormat="1" applyFont="1" applyFill="1" applyBorder="1" applyAlignment="1">
      <alignment horizontal="left" vertical="center" wrapText="1"/>
    </xf>
    <xf numFmtId="164" fontId="32" fillId="0" borderId="56" xfId="64" applyNumberFormat="1" applyFont="1" applyFill="1" applyBorder="1" applyAlignment="1">
      <alignment horizontal="right" vertical="center" wrapText="1"/>
    </xf>
    <xf numFmtId="164" fontId="32" fillId="0" borderId="56" xfId="64" applyNumberFormat="1" applyFont="1" applyFill="1" applyBorder="1" applyAlignment="1">
      <alignment horizontal="left" vertical="center" wrapText="1"/>
    </xf>
    <xf numFmtId="164" fontId="32" fillId="0" borderId="56" xfId="65" applyNumberFormat="1" applyFont="1" applyFill="1" applyBorder="1" applyAlignment="1">
      <alignment horizontal="right" vertical="center" wrapText="1"/>
    </xf>
    <xf numFmtId="164" fontId="32" fillId="0" borderId="64" xfId="64" applyNumberFormat="1" applyFont="1" applyFill="1" applyBorder="1" applyAlignment="1">
      <alignment horizontal="center" vertical="center"/>
    </xf>
    <xf numFmtId="164" fontId="34" fillId="0" borderId="65" xfId="65" applyNumberFormat="1" applyFont="1" applyFill="1" applyBorder="1" applyAlignment="1">
      <alignment horizontal="right" vertical="center"/>
    </xf>
    <xf numFmtId="164" fontId="32" fillId="0" borderId="0" xfId="64" applyNumberFormat="1" applyFont="1" applyFill="1" applyBorder="1" applyAlignment="1">
      <alignment horizontal="center" vertical="center" wrapText="1"/>
    </xf>
    <xf numFmtId="164" fontId="32" fillId="0" borderId="0" xfId="64" applyNumberFormat="1" applyFont="1" applyFill="1" applyBorder="1" applyAlignment="1">
      <alignment horizontal="left" vertical="center" wrapText="1"/>
    </xf>
    <xf numFmtId="164" fontId="32" fillId="0" borderId="0" xfId="64" applyNumberFormat="1" applyFont="1" applyAlignment="1">
      <alignment vertical="center"/>
    </xf>
    <xf numFmtId="164" fontId="55" fillId="0" borderId="56" xfId="64" applyNumberFormat="1" applyFont="1" applyFill="1" applyBorder="1" applyAlignment="1">
      <alignment horizontal="right" vertical="center" wrapText="1"/>
    </xf>
    <xf numFmtId="164" fontId="55" fillId="0" borderId="56" xfId="65" applyNumberFormat="1" applyFont="1" applyFill="1" applyBorder="1" applyAlignment="1">
      <alignment horizontal="right" vertical="center" wrapText="1"/>
    </xf>
    <xf numFmtId="164" fontId="55" fillId="0" borderId="56" xfId="65" applyNumberFormat="1" applyFont="1" applyFill="1" applyBorder="1" applyAlignment="1">
      <alignment horizontal="center" vertical="center" wrapText="1"/>
    </xf>
    <xf numFmtId="164" fontId="55" fillId="0" borderId="56" xfId="64" applyNumberFormat="1" applyFont="1" applyFill="1" applyBorder="1" applyAlignment="1">
      <alignment horizontal="center" vertical="center" wrapText="1"/>
    </xf>
    <xf numFmtId="0" fontId="32" fillId="0" borderId="9" xfId="64" applyFont="1" applyFill="1" applyBorder="1" applyAlignment="1">
      <alignment horizontal="center" vertical="center" wrapText="1"/>
    </xf>
    <xf numFmtId="44" fontId="55" fillId="0" borderId="0" xfId="34" applyFont="1" applyAlignment="1">
      <alignment horizontal="right" vertical="center"/>
    </xf>
    <xf numFmtId="164" fontId="32" fillId="0" borderId="0" xfId="64" applyNumberFormat="1" applyFont="1" applyFill="1" applyAlignment="1">
      <alignment horizontal="right" vertical="center"/>
    </xf>
    <xf numFmtId="164" fontId="55" fillId="0" borderId="0" xfId="64" applyNumberFormat="1" applyFont="1" applyFill="1" applyAlignment="1">
      <alignment horizontal="right" vertical="center"/>
    </xf>
    <xf numFmtId="164" fontId="55" fillId="0" borderId="64" xfId="64" applyNumberFormat="1" applyFont="1" applyFill="1" applyBorder="1" applyAlignment="1">
      <alignment horizontal="right" vertical="center" wrapText="1"/>
    </xf>
    <xf numFmtId="164" fontId="32" fillId="0" borderId="6" xfId="64" applyNumberFormat="1" applyFont="1" applyFill="1" applyBorder="1" applyAlignment="1">
      <alignment horizontal="right" vertical="center" wrapText="1"/>
    </xf>
    <xf numFmtId="44" fontId="32" fillId="0" borderId="56" xfId="34" applyFont="1" applyFill="1" applyBorder="1" applyAlignment="1">
      <alignment horizontal="right"/>
    </xf>
    <xf numFmtId="164" fontId="55" fillId="0" borderId="57" xfId="64" applyNumberFormat="1" applyFont="1" applyFill="1" applyBorder="1" applyAlignment="1">
      <alignment horizontal="right" vertical="center" wrapText="1"/>
    </xf>
    <xf numFmtId="164" fontId="55" fillId="0" borderId="64" xfId="64" applyNumberFormat="1" applyFont="1" applyFill="1" applyBorder="1" applyAlignment="1">
      <alignment horizontal="right" vertical="center"/>
    </xf>
    <xf numFmtId="164" fontId="32" fillId="0" borderId="0" xfId="64" applyNumberFormat="1" applyFont="1" applyFill="1" applyBorder="1" applyAlignment="1">
      <alignment horizontal="right" vertical="center" wrapText="1"/>
    </xf>
    <xf numFmtId="164" fontId="55" fillId="0" borderId="0" xfId="64" applyNumberFormat="1" applyFont="1" applyFill="1" applyBorder="1" applyAlignment="1">
      <alignment horizontal="right" vertical="center" wrapText="1"/>
    </xf>
    <xf numFmtId="164" fontId="32" fillId="0" borderId="0" xfId="64" applyNumberFormat="1" applyFont="1" applyAlignment="1">
      <alignment horizontal="right" vertical="center"/>
    </xf>
    <xf numFmtId="164" fontId="55" fillId="0" borderId="0" xfId="64" applyNumberFormat="1" applyFont="1" applyAlignment="1">
      <alignment horizontal="right" vertical="center"/>
    </xf>
    <xf numFmtId="164" fontId="51" fillId="0" borderId="0" xfId="64" applyNumberFormat="1" applyFont="1" applyFill="1" applyAlignment="1">
      <alignment horizontal="right" vertical="center"/>
    </xf>
    <xf numFmtId="164" fontId="32" fillId="0" borderId="64" xfId="64" applyNumberFormat="1" applyFont="1" applyFill="1" applyBorder="1" applyAlignment="1">
      <alignment horizontal="right" vertical="center" wrapText="1"/>
    </xf>
    <xf numFmtId="164" fontId="32" fillId="0" borderId="64" xfId="64" applyNumberFormat="1" applyFont="1" applyFill="1" applyBorder="1" applyAlignment="1">
      <alignment horizontal="right" vertical="center"/>
    </xf>
    <xf numFmtId="164" fontId="29" fillId="0" borderId="56" xfId="64" applyNumberFormat="1" applyFont="1" applyFill="1" applyBorder="1" applyAlignment="1">
      <alignment horizontal="center" vertical="center" wrapText="1"/>
    </xf>
    <xf numFmtId="164" fontId="29" fillId="0" borderId="56" xfId="65" applyNumberFormat="1" applyFont="1" applyFill="1" applyBorder="1" applyAlignment="1">
      <alignment horizontal="center" vertical="center" wrapText="1"/>
    </xf>
    <xf numFmtId="164" fontId="32" fillId="0" borderId="34" xfId="64" applyNumberFormat="1" applyFont="1" applyFill="1" applyBorder="1" applyAlignment="1">
      <alignment horizontal="right" vertical="center"/>
    </xf>
    <xf numFmtId="164" fontId="32" fillId="0" borderId="34" xfId="64" applyNumberFormat="1" applyFont="1" applyFill="1" applyBorder="1" applyAlignment="1">
      <alignment horizontal="center" vertical="center"/>
    </xf>
    <xf numFmtId="3" fontId="29" fillId="0" borderId="45" xfId="51" applyNumberFormat="1" applyFont="1" applyFill="1" applyBorder="1" applyAlignment="1">
      <alignment horizontal="center" vertical="center" wrapText="1"/>
    </xf>
    <xf numFmtId="164" fontId="32" fillId="0" borderId="56" xfId="64" applyNumberFormat="1" applyFont="1" applyFill="1" applyBorder="1" applyAlignment="1">
      <alignment horizontal="center" vertical="center" wrapText="1"/>
    </xf>
    <xf numFmtId="164" fontId="32" fillId="0" borderId="56" xfId="64" applyNumberFormat="1" applyFont="1" applyFill="1" applyBorder="1" applyAlignment="1">
      <alignment vertical="center"/>
    </xf>
    <xf numFmtId="164" fontId="52" fillId="0" borderId="56" xfId="64" applyNumberFormat="1" applyFont="1" applyFill="1" applyBorder="1" applyAlignment="1">
      <alignment vertical="center"/>
    </xf>
    <xf numFmtId="164" fontId="32" fillId="0" borderId="0" xfId="64" applyNumberFormat="1" applyFont="1" applyFill="1" applyBorder="1" applyAlignment="1">
      <alignment horizontal="center" vertical="center"/>
    </xf>
    <xf numFmtId="164" fontId="51" fillId="0" borderId="39" xfId="64" applyNumberFormat="1" applyFont="1" applyFill="1" applyBorder="1" applyAlignment="1">
      <alignment horizontal="right" vertical="center"/>
    </xf>
    <xf numFmtId="164" fontId="32" fillId="0" borderId="64" xfId="65" applyNumberFormat="1" applyFont="1" applyFill="1" applyBorder="1" applyAlignment="1">
      <alignment horizontal="center" vertical="center"/>
    </xf>
    <xf numFmtId="164" fontId="51" fillId="0" borderId="0" xfId="64" applyNumberFormat="1" applyFont="1" applyAlignment="1">
      <alignment horizontal="right" vertical="center"/>
    </xf>
    <xf numFmtId="44" fontId="32" fillId="0" borderId="6" xfId="66" applyFont="1" applyBorder="1" applyAlignment="1">
      <alignment vertical="center"/>
    </xf>
    <xf numFmtId="1" fontId="1" fillId="0" borderId="45" xfId="67" applyNumberFormat="1" applyFont="1" applyBorder="1" applyAlignment="1">
      <alignment horizontal="center" vertical="center"/>
    </xf>
    <xf numFmtId="173" fontId="32" fillId="0" borderId="0" xfId="34" applyNumberFormat="1" applyFont="1" applyAlignment="1">
      <alignment horizontal="center" vertical="center"/>
    </xf>
    <xf numFmtId="173" fontId="51" fillId="0" borderId="0" xfId="64" applyNumberFormat="1" applyFont="1" applyAlignment="1">
      <alignment horizontal="right" vertical="center"/>
    </xf>
    <xf numFmtId="173" fontId="32" fillId="0" borderId="64" xfId="64" applyNumberFormat="1" applyFont="1" applyFill="1" applyBorder="1" applyAlignment="1">
      <alignment horizontal="left" vertical="center" wrapText="1"/>
    </xf>
    <xf numFmtId="173" fontId="32" fillId="0" borderId="56" xfId="64" applyNumberFormat="1" applyFont="1" applyFill="1" applyBorder="1" applyAlignment="1">
      <alignment horizontal="right" vertical="center" wrapText="1"/>
    </xf>
    <xf numFmtId="173" fontId="32" fillId="0" borderId="34" xfId="66" applyNumberFormat="1" applyFont="1" applyBorder="1" applyAlignment="1">
      <alignment vertical="center"/>
    </xf>
    <xf numFmtId="173" fontId="32" fillId="0" borderId="56" xfId="33" applyNumberFormat="1" applyFont="1" applyFill="1" applyBorder="1" applyAlignment="1">
      <alignment horizontal="right" vertical="center"/>
    </xf>
    <xf numFmtId="173" fontId="32" fillId="0" borderId="57" xfId="33" applyNumberFormat="1" applyFont="1" applyFill="1" applyBorder="1" applyAlignment="1">
      <alignment horizontal="right" vertical="center"/>
    </xf>
    <xf numFmtId="173" fontId="32" fillId="0" borderId="63" xfId="66" applyNumberFormat="1" applyFont="1" applyBorder="1" applyAlignment="1">
      <alignment vertical="center"/>
    </xf>
    <xf numFmtId="173" fontId="32" fillId="0" borderId="64" xfId="65" applyNumberFormat="1" applyFont="1" applyFill="1" applyBorder="1" applyAlignment="1">
      <alignment horizontal="center" vertical="center"/>
    </xf>
    <xf numFmtId="173" fontId="34" fillId="0" borderId="65" xfId="65" applyNumberFormat="1" applyFont="1" applyFill="1" applyBorder="1" applyAlignment="1">
      <alignment horizontal="right" vertical="center"/>
    </xf>
    <xf numFmtId="173" fontId="32" fillId="0" borderId="0" xfId="64" applyNumberFormat="1" applyFont="1" applyAlignment="1">
      <alignment vertical="center"/>
    </xf>
    <xf numFmtId="173" fontId="32" fillId="0" borderId="6" xfId="66" applyNumberFormat="1" applyFont="1" applyBorder="1" applyAlignment="1">
      <alignment vertical="center"/>
    </xf>
    <xf numFmtId="4" fontId="28" fillId="34" borderId="42" xfId="0" applyNumberFormat="1" applyFont="1" applyFill="1" applyBorder="1" applyAlignment="1" applyProtection="1">
      <alignment horizontal="center" vertical="center" wrapText="1"/>
      <protection locked="0"/>
    </xf>
    <xf numFmtId="4" fontId="28" fillId="34" borderId="32" xfId="0" applyNumberFormat="1" applyFont="1" applyFill="1" applyBorder="1" applyAlignment="1" applyProtection="1">
      <alignment horizontal="center" vertical="center" wrapText="1"/>
      <protection locked="0"/>
    </xf>
    <xf numFmtId="0" fontId="29" fillId="0" borderId="0" xfId="51" applyFont="1" applyAlignment="1" applyProtection="1">
      <alignment vertical="center"/>
      <protection locked="0"/>
    </xf>
    <xf numFmtId="44" fontId="32" fillId="0" borderId="3" xfId="34" applyFont="1" applyFill="1" applyBorder="1" applyAlignment="1" applyProtection="1">
      <protection locked="0"/>
    </xf>
    <xf numFmtId="44" fontId="32" fillId="0" borderId="6" xfId="34" applyFont="1" applyFill="1" applyBorder="1" applyAlignment="1" applyProtection="1">
      <protection locked="0"/>
    </xf>
    <xf numFmtId="44" fontId="51" fillId="0" borderId="6" xfId="34" applyFont="1" applyFill="1" applyBorder="1" applyAlignment="1" applyProtection="1">
      <protection locked="0"/>
    </xf>
    <xf numFmtId="44" fontId="51" fillId="0" borderId="3" xfId="34" applyFont="1" applyFill="1" applyBorder="1" applyAlignment="1" applyProtection="1">
      <protection locked="0"/>
    </xf>
    <xf numFmtId="0" fontId="38" fillId="0" borderId="0" xfId="51" applyFont="1" applyAlignment="1" applyProtection="1">
      <alignment vertical="center"/>
      <protection locked="0"/>
    </xf>
    <xf numFmtId="0" fontId="39" fillId="0" borderId="0" xfId="51" applyFont="1" applyAlignment="1" applyProtection="1">
      <alignment vertical="center"/>
      <protection locked="0"/>
    </xf>
    <xf numFmtId="44" fontId="32" fillId="0" borderId="6" xfId="34" applyFont="1" applyBorder="1" applyAlignment="1" applyProtection="1">
      <protection locked="0"/>
    </xf>
    <xf numFmtId="44" fontId="32" fillId="0" borderId="3" xfId="34" applyFont="1" applyBorder="1" applyAlignment="1" applyProtection="1">
      <protection locked="0"/>
    </xf>
    <xf numFmtId="44" fontId="32" fillId="0" borderId="6" xfId="34" applyFont="1" applyFill="1" applyBorder="1" applyAlignment="1" applyProtection="1">
      <alignment wrapText="1"/>
      <protection locked="0"/>
    </xf>
    <xf numFmtId="44" fontId="32" fillId="0" borderId="3" xfId="34" applyFont="1" applyFill="1" applyBorder="1" applyAlignment="1" applyProtection="1">
      <alignment wrapText="1"/>
      <protection locked="0"/>
    </xf>
    <xf numFmtId="0" fontId="29" fillId="0" borderId="0" xfId="51" applyFont="1" applyAlignment="1" applyProtection="1">
      <alignment vertical="center" wrapText="1"/>
      <protection locked="0"/>
    </xf>
    <xf numFmtId="44" fontId="32" fillId="0" borderId="6" xfId="33" applyFont="1" applyFill="1" applyBorder="1" applyAlignment="1" applyProtection="1">
      <protection locked="0"/>
    </xf>
    <xf numFmtId="44" fontId="32" fillId="0" borderId="3" xfId="33" applyFont="1" applyFill="1" applyBorder="1" applyAlignment="1" applyProtection="1">
      <protection locked="0"/>
    </xf>
    <xf numFmtId="0" fontId="30" fillId="0" borderId="0" xfId="0" applyFont="1" applyAlignment="1" applyProtection="1">
      <alignment vertical="center"/>
      <protection locked="0"/>
    </xf>
    <xf numFmtId="44" fontId="32" fillId="0" borderId="0" xfId="34" applyFont="1" applyFill="1" applyBorder="1" applyAlignment="1" applyProtection="1">
      <protection locked="0"/>
    </xf>
    <xf numFmtId="0" fontId="43" fillId="0" borderId="0" xfId="51" applyFont="1" applyAlignment="1" applyProtection="1">
      <alignment vertical="center"/>
      <protection locked="0"/>
    </xf>
    <xf numFmtId="0" fontId="29" fillId="0" borderId="0" xfId="51" applyFont="1" applyFill="1" applyAlignment="1" applyProtection="1">
      <alignment vertical="center"/>
      <protection locked="0"/>
    </xf>
    <xf numFmtId="0" fontId="32" fillId="0" borderId="0" xfId="51" applyFont="1" applyAlignment="1" applyProtection="1">
      <alignment vertical="center"/>
      <protection locked="0"/>
    </xf>
    <xf numFmtId="10" fontId="32" fillId="0" borderId="6" xfId="50" applyNumberFormat="1" applyFont="1" applyFill="1" applyBorder="1" applyAlignment="1" applyProtection="1">
      <protection locked="0"/>
    </xf>
    <xf numFmtId="10" fontId="32" fillId="0" borderId="6" xfId="34" applyNumberFormat="1" applyFont="1" applyFill="1" applyBorder="1" applyAlignment="1" applyProtection="1">
      <protection locked="0"/>
    </xf>
    <xf numFmtId="44" fontId="32" fillId="0" borderId="8" xfId="34" applyFont="1" applyFill="1" applyBorder="1" applyAlignment="1" applyProtection="1">
      <protection locked="0"/>
    </xf>
    <xf numFmtId="44" fontId="32" fillId="0" borderId="4" xfId="34" applyFont="1" applyFill="1" applyBorder="1" applyAlignment="1" applyProtection="1">
      <alignment wrapText="1"/>
      <protection locked="0"/>
    </xf>
    <xf numFmtId="44" fontId="32" fillId="0" borderId="30" xfId="34" applyFont="1" applyFill="1" applyBorder="1" applyAlignment="1" applyProtection="1">
      <protection locked="0"/>
    </xf>
    <xf numFmtId="44" fontId="32" fillId="0" borderId="39" xfId="34" applyFont="1" applyFill="1" applyBorder="1" applyAlignment="1" applyProtection="1">
      <alignment vertical="center"/>
      <protection locked="0"/>
    </xf>
    <xf numFmtId="44" fontId="32" fillId="0" borderId="0" xfId="34" applyFont="1" applyAlignment="1" applyProtection="1">
      <alignment vertical="center"/>
      <protection locked="0"/>
    </xf>
    <xf numFmtId="44" fontId="29" fillId="0" borderId="6" xfId="34" applyFont="1" applyFill="1" applyBorder="1" applyAlignment="1" applyProtection="1"/>
    <xf numFmtId="44" fontId="29" fillId="0" borderId="3" xfId="34" applyFont="1" applyFill="1" applyBorder="1" applyAlignment="1" applyProtection="1"/>
    <xf numFmtId="3" fontId="29" fillId="0" borderId="45" xfId="51" applyNumberFormat="1" applyFont="1" applyFill="1" applyBorder="1" applyAlignment="1" applyProtection="1">
      <alignment horizontal="center"/>
      <protection locked="0"/>
    </xf>
    <xf numFmtId="3" fontId="32" fillId="0" borderId="45" xfId="51" applyNumberFormat="1" applyFont="1" applyFill="1" applyBorder="1" applyAlignment="1" applyProtection="1">
      <alignment horizontal="center"/>
      <protection locked="0"/>
    </xf>
    <xf numFmtId="4" fontId="29" fillId="0" borderId="45" xfId="51" applyNumberFormat="1" applyFont="1" applyFill="1" applyBorder="1" applyAlignment="1" applyProtection="1">
      <alignment horizontal="center"/>
      <protection locked="0"/>
    </xf>
    <xf numFmtId="4" fontId="31" fillId="0" borderId="45" xfId="51" applyNumberFormat="1" applyFont="1" applyFill="1" applyBorder="1" applyAlignment="1" applyProtection="1">
      <alignment horizontal="center"/>
      <protection locked="0"/>
    </xf>
    <xf numFmtId="44" fontId="32" fillId="0" borderId="6" xfId="33" applyFont="1" applyFill="1" applyBorder="1" applyAlignment="1" applyProtection="1"/>
    <xf numFmtId="44" fontId="32" fillId="0" borderId="3" xfId="33" applyFont="1" applyFill="1" applyBorder="1" applyAlignment="1" applyProtection="1"/>
    <xf numFmtId="44" fontId="32" fillId="0" borderId="12" xfId="33" applyFont="1" applyFill="1" applyBorder="1" applyAlignment="1" applyProtection="1"/>
    <xf numFmtId="44" fontId="32" fillId="0" borderId="4" xfId="33" applyFont="1" applyFill="1" applyBorder="1" applyAlignment="1" applyProtection="1"/>
    <xf numFmtId="4" fontId="33" fillId="34" borderId="50" xfId="0" applyNumberFormat="1" applyFont="1" applyFill="1" applyBorder="1" applyAlignment="1">
      <alignment horizontal="center" vertical="center" wrapText="1"/>
    </xf>
    <xf numFmtId="4" fontId="32" fillId="0" borderId="6" xfId="0" applyNumberFormat="1" applyFont="1" applyFill="1" applyBorder="1" applyAlignment="1">
      <alignment horizontal="center" vertical="center"/>
    </xf>
    <xf numFmtId="44" fontId="32" fillId="0" borderId="3" xfId="34" applyFont="1" applyFill="1" applyBorder="1" applyAlignment="1">
      <alignment horizontal="center" vertical="center"/>
    </xf>
    <xf numFmtId="44" fontId="32" fillId="0" borderId="3" xfId="34" applyFont="1" applyBorder="1" applyAlignment="1">
      <alignment horizontal="center" vertical="center"/>
    </xf>
    <xf numFmtId="44" fontId="34" fillId="0" borderId="28" xfId="33" applyFont="1" applyFill="1" applyBorder="1" applyAlignment="1">
      <alignment horizontal="center" vertical="center"/>
    </xf>
    <xf numFmtId="44" fontId="34" fillId="0" borderId="3" xfId="34" applyFont="1" applyFill="1" applyBorder="1" applyAlignment="1">
      <alignment horizontal="center" vertical="center"/>
    </xf>
    <xf numFmtId="43" fontId="32" fillId="0" borderId="3" xfId="0" applyNumberFormat="1" applyFont="1" applyFill="1" applyBorder="1" applyAlignment="1">
      <alignment horizontal="right" vertical="center"/>
    </xf>
    <xf numFmtId="44" fontId="32" fillId="0" borderId="3" xfId="33" applyFont="1" applyFill="1" applyBorder="1" applyAlignment="1">
      <alignment horizontal="right"/>
    </xf>
    <xf numFmtId="44" fontId="32" fillId="0" borderId="4" xfId="33" applyFont="1" applyFill="1" applyBorder="1" applyAlignment="1">
      <alignment horizontal="right"/>
    </xf>
    <xf numFmtId="43" fontId="34" fillId="0" borderId="18" xfId="0" applyNumberFormat="1" applyFont="1" applyFill="1" applyBorder="1" applyAlignment="1">
      <alignment vertical="center"/>
    </xf>
    <xf numFmtId="44" fontId="32" fillId="0" borderId="4" xfId="34" applyFont="1" applyBorder="1" applyAlignment="1">
      <alignment horizontal="center" vertical="center"/>
    </xf>
    <xf numFmtId="44" fontId="34" fillId="0" borderId="28" xfId="34" applyFont="1" applyBorder="1" applyAlignment="1">
      <alignment horizontal="center" vertical="center"/>
    </xf>
    <xf numFmtId="4" fontId="33" fillId="34" borderId="67" xfId="0" applyNumberFormat="1" applyFont="1" applyFill="1" applyBorder="1" applyAlignment="1" applyProtection="1">
      <alignment horizontal="center" vertical="center" wrapText="1"/>
      <protection locked="0"/>
    </xf>
    <xf numFmtId="4" fontId="54" fillId="0" borderId="6" xfId="0" applyNumberFormat="1" applyFont="1" applyFill="1" applyBorder="1" applyAlignment="1" applyProtection="1">
      <alignment horizontal="center" vertical="center"/>
      <protection locked="0"/>
    </xf>
    <xf numFmtId="4" fontId="53" fillId="0" borderId="0" xfId="52" applyNumberFormat="1" applyFont="1" applyFill="1" applyBorder="1" applyAlignment="1" applyProtection="1">
      <alignment vertical="center"/>
      <protection locked="0"/>
    </xf>
    <xf numFmtId="4" fontId="32" fillId="0" borderId="6" xfId="0" applyNumberFormat="1" applyFont="1" applyFill="1" applyBorder="1" applyAlignment="1" applyProtection="1">
      <alignment horizontal="center" vertical="center"/>
      <protection locked="0"/>
    </xf>
    <xf numFmtId="44" fontId="32" fillId="0" borderId="6" xfId="34" applyFont="1" applyFill="1" applyBorder="1" applyAlignment="1" applyProtection="1">
      <alignment horizontal="center" vertical="center"/>
      <protection locked="0"/>
    </xf>
    <xf numFmtId="44" fontId="32" fillId="0" borderId="6" xfId="34" applyFont="1" applyBorder="1" applyAlignment="1" applyProtection="1">
      <alignment horizontal="center" vertical="center"/>
      <protection locked="0"/>
    </xf>
    <xf numFmtId="0" fontId="34" fillId="0" borderId="11" xfId="0" applyFont="1" applyFill="1" applyBorder="1" applyAlignment="1" applyProtection="1">
      <alignment vertical="center"/>
      <protection locked="0"/>
    </xf>
    <xf numFmtId="4" fontId="34" fillId="0" borderId="0" xfId="52" applyNumberFormat="1" applyFont="1" applyFill="1" applyBorder="1" applyAlignment="1" applyProtection="1">
      <alignment vertical="center"/>
      <protection locked="0"/>
    </xf>
    <xf numFmtId="44" fontId="32" fillId="0" borderId="6" xfId="33" applyFont="1" applyFill="1" applyBorder="1" applyAlignment="1" applyProtection="1">
      <alignment horizontal="right"/>
      <protection locked="0"/>
    </xf>
    <xf numFmtId="44" fontId="32" fillId="0" borderId="12" xfId="33" applyFont="1" applyFill="1" applyBorder="1" applyAlignment="1" applyProtection="1">
      <alignment horizontal="right"/>
      <protection locked="0"/>
    </xf>
    <xf numFmtId="4" fontId="32" fillId="0" borderId="18" xfId="0" applyNumberFormat="1" applyFont="1" applyFill="1" applyBorder="1" applyAlignment="1" applyProtection="1">
      <alignment vertical="center"/>
      <protection locked="0"/>
    </xf>
    <xf numFmtId="4" fontId="32" fillId="0" borderId="6" xfId="0" applyNumberFormat="1" applyFont="1" applyFill="1" applyBorder="1" applyAlignment="1" applyProtection="1">
      <alignment vertical="center"/>
      <protection locked="0"/>
    </xf>
    <xf numFmtId="44" fontId="32" fillId="0" borderId="12" xfId="34" applyFont="1" applyBorder="1" applyAlignment="1" applyProtection="1">
      <alignment horizontal="center" vertical="center"/>
      <protection locked="0"/>
    </xf>
    <xf numFmtId="44" fontId="32" fillId="0" borderId="18" xfId="34" applyFont="1" applyBorder="1" applyAlignment="1" applyProtection="1">
      <alignment horizontal="center" vertical="center"/>
      <protection locked="0"/>
    </xf>
    <xf numFmtId="0" fontId="32" fillId="0" borderId="6" xfId="0" applyFont="1" applyFill="1" applyBorder="1" applyAlignment="1" applyProtection="1">
      <alignment vertical="center"/>
      <protection locked="0"/>
    </xf>
    <xf numFmtId="0" fontId="29" fillId="0" borderId="0" xfId="0" applyFont="1" applyFill="1" applyAlignment="1" applyProtection="1">
      <alignment vertical="center"/>
      <protection locked="0"/>
    </xf>
    <xf numFmtId="0" fontId="29" fillId="0" borderId="0" xfId="52" applyFont="1" applyAlignment="1" applyProtection="1">
      <alignment vertical="center"/>
      <protection locked="0"/>
    </xf>
    <xf numFmtId="44" fontId="32" fillId="0" borderId="3" xfId="34" applyFont="1" applyBorder="1" applyAlignment="1" applyProtection="1">
      <alignment horizontal="center" vertical="center"/>
      <protection locked="0"/>
    </xf>
    <xf numFmtId="173" fontId="34" fillId="34" borderId="67" xfId="0" applyNumberFormat="1" applyFont="1" applyFill="1" applyBorder="1" applyAlignment="1">
      <alignment horizontal="center" vertical="center" wrapText="1"/>
    </xf>
    <xf numFmtId="164" fontId="28" fillId="34" borderId="55" xfId="0" applyNumberFormat="1" applyFont="1" applyFill="1" applyBorder="1" applyAlignment="1">
      <alignment horizontal="center" vertical="center" wrapText="1"/>
    </xf>
    <xf numFmtId="0" fontId="32" fillId="0" borderId="0" xfId="0" applyFont="1" applyFill="1" applyAlignment="1" applyProtection="1">
      <alignment vertical="center"/>
      <protection locked="0"/>
    </xf>
    <xf numFmtId="0" fontId="34" fillId="0" borderId="0" xfId="0" applyFont="1" applyFill="1" applyAlignment="1" applyProtection="1">
      <alignment horizontal="center" vertical="center"/>
      <protection locked="0"/>
    </xf>
    <xf numFmtId="0" fontId="45" fillId="0" borderId="0" xfId="0" applyFont="1" applyFill="1" applyAlignment="1" applyProtection="1">
      <alignment horizontal="center" vertical="center"/>
      <protection locked="0"/>
    </xf>
    <xf numFmtId="0" fontId="45" fillId="0" borderId="0" xfId="0" applyFont="1" applyFill="1" applyAlignment="1" applyProtection="1">
      <alignment vertical="center"/>
      <protection locked="0"/>
    </xf>
    <xf numFmtId="0" fontId="32" fillId="0" borderId="0" xfId="0" applyFont="1" applyFill="1" applyAlignment="1" applyProtection="1">
      <alignment horizontal="center" vertical="center"/>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29" fillId="0" borderId="0" xfId="51" applyFont="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30" fillId="0" borderId="0" xfId="0" applyFont="1" applyFill="1" applyAlignment="1" applyProtection="1">
      <alignment vertical="center"/>
      <protection locked="0"/>
    </xf>
    <xf numFmtId="2" fontId="30" fillId="0" borderId="0" xfId="0" applyNumberFormat="1" applyFont="1" applyAlignment="1" applyProtection="1">
      <alignment vertical="center"/>
      <protection locked="0"/>
    </xf>
    <xf numFmtId="0" fontId="33" fillId="0" borderId="5" xfId="64" applyFont="1" applyFill="1" applyBorder="1" applyAlignment="1"/>
    <xf numFmtId="0" fontId="33" fillId="0" borderId="40" xfId="64" applyFont="1" applyFill="1" applyBorder="1" applyAlignment="1"/>
    <xf numFmtId="0" fontId="28" fillId="0" borderId="58" xfId="50" applyFont="1" applyBorder="1" applyAlignment="1">
      <alignment vertical="center"/>
    </xf>
    <xf numFmtId="0" fontId="28" fillId="0" borderId="15" xfId="50" applyFont="1" applyBorder="1" applyAlignment="1">
      <alignment vertical="center"/>
    </xf>
    <xf numFmtId="38" fontId="30" fillId="0" borderId="33" xfId="0" applyNumberFormat="1" applyFont="1" applyFill="1" applyBorder="1" applyAlignment="1">
      <alignment horizontal="center" vertical="top"/>
    </xf>
    <xf numFmtId="0" fontId="30" fillId="0" borderId="7" xfId="0" applyFont="1" applyFill="1" applyBorder="1" applyAlignment="1">
      <alignment vertical="top"/>
    </xf>
    <xf numFmtId="0" fontId="33" fillId="0" borderId="7" xfId="0" applyFont="1" applyFill="1" applyBorder="1" applyAlignment="1">
      <alignment horizontal="left" vertical="top"/>
    </xf>
    <xf numFmtId="0" fontId="30" fillId="0" borderId="7" xfId="0" applyFont="1" applyFill="1" applyBorder="1" applyAlignment="1">
      <alignment horizontal="center"/>
    </xf>
    <xf numFmtId="1" fontId="30" fillId="0" borderId="44" xfId="0" applyNumberFormat="1" applyFont="1" applyFill="1" applyBorder="1" applyAlignment="1">
      <alignment horizontal="center"/>
    </xf>
    <xf numFmtId="44" fontId="32" fillId="0" borderId="64" xfId="33" applyFont="1" applyFill="1" applyBorder="1" applyAlignment="1">
      <alignment horizontal="right"/>
    </xf>
    <xf numFmtId="173" fontId="32" fillId="0" borderId="6" xfId="0" applyNumberFormat="1" applyFont="1" applyFill="1" applyBorder="1" applyAlignment="1" applyProtection="1">
      <alignment horizontal="right" vertical="center"/>
      <protection locked="0"/>
    </xf>
    <xf numFmtId="173" fontId="52" fillId="0" borderId="6" xfId="33" applyNumberFormat="1" applyFont="1" applyFill="1" applyBorder="1" applyAlignment="1" applyProtection="1">
      <alignment horizontal="right" vertical="center" wrapText="1"/>
      <protection locked="0"/>
    </xf>
    <xf numFmtId="173" fontId="32" fillId="0" borderId="6" xfId="33" applyNumberFormat="1" applyFont="1" applyBorder="1" applyAlignment="1" applyProtection="1">
      <alignment horizontal="right" vertical="center"/>
      <protection locked="0"/>
    </xf>
    <xf numFmtId="173" fontId="32" fillId="0" borderId="5" xfId="33" applyNumberFormat="1" applyFont="1" applyFill="1" applyBorder="1" applyAlignment="1" applyProtection="1">
      <alignment horizontal="right"/>
      <protection locked="0"/>
    </xf>
    <xf numFmtId="173" fontId="32" fillId="0" borderId="12" xfId="33" applyNumberFormat="1" applyFont="1" applyFill="1" applyBorder="1" applyAlignment="1" applyProtection="1">
      <alignment horizontal="right"/>
      <protection locked="0"/>
    </xf>
    <xf numFmtId="173" fontId="32" fillId="0" borderId="6" xfId="33" applyNumberFormat="1" applyFont="1" applyFill="1" applyBorder="1" applyAlignment="1" applyProtection="1">
      <alignment horizontal="right"/>
      <protection locked="0"/>
    </xf>
    <xf numFmtId="173" fontId="32" fillId="0" borderId="6" xfId="33" applyNumberFormat="1" applyFont="1" applyFill="1" applyBorder="1" applyAlignment="1" applyProtection="1">
      <alignment horizontal="right" vertical="center"/>
      <protection locked="0"/>
    </xf>
    <xf numFmtId="0" fontId="28" fillId="0" borderId="54" xfId="50" applyFont="1" applyBorder="1" applyAlignment="1" applyProtection="1">
      <alignment vertical="center"/>
      <protection locked="0"/>
    </xf>
    <xf numFmtId="173" fontId="32" fillId="0" borderId="66" xfId="33" applyNumberFormat="1" applyFont="1" applyBorder="1" applyAlignment="1" applyProtection="1">
      <alignment horizontal="right" vertical="center"/>
      <protection locked="0"/>
    </xf>
    <xf numFmtId="173" fontId="32" fillId="0" borderId="12" xfId="33" applyNumberFormat="1" applyFont="1" applyBorder="1" applyAlignment="1" applyProtection="1">
      <alignment horizontal="right" vertical="center"/>
      <protection locked="0"/>
    </xf>
    <xf numFmtId="0" fontId="28" fillId="0" borderId="18" xfId="50" applyFont="1" applyBorder="1" applyAlignment="1" applyProtection="1">
      <alignment vertical="center"/>
      <protection locked="0"/>
    </xf>
    <xf numFmtId="173" fontId="32" fillId="0" borderId="0" xfId="51" applyNumberFormat="1" applyFont="1" applyFill="1" applyBorder="1" applyAlignment="1" applyProtection="1">
      <alignment horizontal="right" vertical="center"/>
      <protection locked="0"/>
    </xf>
    <xf numFmtId="173" fontId="32" fillId="0" borderId="5" xfId="33" applyNumberFormat="1" applyFont="1" applyBorder="1" applyAlignment="1" applyProtection="1">
      <alignment horizontal="right" vertical="center"/>
      <protection locked="0"/>
    </xf>
    <xf numFmtId="0" fontId="33" fillId="0" borderId="5" xfId="64" applyFont="1" applyFill="1" applyBorder="1" applyAlignment="1" applyProtection="1">
      <protection locked="0"/>
    </xf>
    <xf numFmtId="0" fontId="33" fillId="0" borderId="40" xfId="64" applyFont="1" applyFill="1" applyBorder="1" applyAlignment="1" applyProtection="1">
      <protection locked="0"/>
    </xf>
    <xf numFmtId="164" fontId="32" fillId="0" borderId="56" xfId="0" applyNumberFormat="1" applyFont="1" applyFill="1" applyBorder="1" applyAlignment="1" applyProtection="1">
      <alignment horizontal="right" vertical="center" wrapText="1"/>
      <protection locked="0"/>
    </xf>
    <xf numFmtId="44" fontId="32" fillId="0" borderId="56" xfId="34" applyFont="1" applyFill="1" applyBorder="1" applyAlignment="1" applyProtection="1">
      <alignment horizontal="right" vertical="center"/>
      <protection locked="0"/>
    </xf>
    <xf numFmtId="44" fontId="52" fillId="0" borderId="56" xfId="33" applyFont="1" applyFill="1" applyBorder="1" applyAlignment="1" applyProtection="1">
      <alignment horizontal="right" vertical="center" wrapText="1"/>
      <protection locked="0"/>
    </xf>
    <xf numFmtId="40" fontId="32" fillId="0" borderId="56" xfId="0" applyNumberFormat="1" applyFont="1" applyBorder="1" applyAlignment="1" applyProtection="1">
      <alignment horizontal="right" vertical="center"/>
      <protection locked="0"/>
    </xf>
    <xf numFmtId="164" fontId="34" fillId="34" borderId="67" xfId="0" applyNumberFormat="1" applyFont="1" applyFill="1" applyBorder="1" applyAlignment="1">
      <alignment horizontal="center" vertical="center" wrapText="1"/>
    </xf>
    <xf numFmtId="164" fontId="32" fillId="0" borderId="6" xfId="0" applyNumberFormat="1" applyFont="1" applyFill="1" applyBorder="1" applyAlignment="1" applyProtection="1">
      <alignment horizontal="center" vertical="center"/>
      <protection locked="0"/>
    </xf>
    <xf numFmtId="164" fontId="32" fillId="0" borderId="34" xfId="0" applyNumberFormat="1" applyFont="1" applyFill="1" applyBorder="1" applyAlignment="1" applyProtection="1">
      <alignment horizontal="center" vertical="center" wrapText="1"/>
      <protection locked="0"/>
    </xf>
    <xf numFmtId="164" fontId="32" fillId="0" borderId="56" xfId="34" applyNumberFormat="1" applyFont="1" applyFill="1" applyBorder="1" applyAlignment="1" applyProtection="1">
      <alignment horizontal="left" vertical="center"/>
      <protection locked="0"/>
    </xf>
    <xf numFmtId="164" fontId="52" fillId="0" borderId="6" xfId="33" applyNumberFormat="1" applyFont="1" applyFill="1" applyBorder="1" applyAlignment="1" applyProtection="1">
      <alignment horizontal="left" vertical="center" wrapText="1"/>
      <protection locked="0"/>
    </xf>
    <xf numFmtId="164" fontId="52" fillId="0" borderId="56" xfId="33" applyNumberFormat="1" applyFont="1" applyFill="1" applyBorder="1" applyAlignment="1" applyProtection="1">
      <alignment horizontal="left" vertical="center" wrapText="1"/>
      <protection locked="0"/>
    </xf>
    <xf numFmtId="164" fontId="32" fillId="0" borderId="6" xfId="33" applyNumberFormat="1" applyFont="1" applyFill="1" applyBorder="1" applyAlignment="1" applyProtection="1">
      <alignment horizontal="center" vertical="center" wrapText="1"/>
      <protection locked="0"/>
    </xf>
    <xf numFmtId="164" fontId="32" fillId="0" borderId="56" xfId="33" applyNumberFormat="1" applyFont="1" applyFill="1" applyBorder="1" applyAlignment="1" applyProtection="1">
      <alignment horizontal="center" vertical="center" wrapText="1"/>
      <protection locked="0"/>
    </xf>
    <xf numFmtId="164" fontId="52" fillId="0" borderId="56" xfId="33" applyNumberFormat="1" applyFont="1" applyFill="1" applyBorder="1" applyAlignment="1" applyProtection="1">
      <alignment horizontal="center" vertical="center" wrapText="1"/>
      <protection locked="0"/>
    </xf>
    <xf numFmtId="164" fontId="28" fillId="34" borderId="67" xfId="0" applyNumberFormat="1" applyFont="1" applyFill="1" applyBorder="1" applyAlignment="1">
      <alignment horizontal="center" vertical="center" wrapText="1"/>
    </xf>
    <xf numFmtId="164" fontId="32" fillId="0" borderId="73" xfId="0" applyNumberFormat="1" applyFont="1" applyBorder="1" applyAlignment="1" applyProtection="1">
      <alignment horizontal="center" vertical="center"/>
      <protection locked="0"/>
    </xf>
    <xf numFmtId="164" fontId="32" fillId="0" borderId="72" xfId="0" applyNumberFormat="1" applyFont="1" applyBorder="1" applyAlignment="1" applyProtection="1">
      <alignment horizontal="center" vertical="center"/>
      <protection locked="0"/>
    </xf>
    <xf numFmtId="164" fontId="32" fillId="0" borderId="6" xfId="61" applyNumberFormat="1" applyFont="1" applyBorder="1" applyAlignment="1" applyProtection="1">
      <alignment horizontal="center" vertical="center"/>
      <protection locked="0"/>
    </xf>
    <xf numFmtId="164" fontId="32" fillId="0" borderId="73" xfId="0" applyNumberFormat="1" applyFont="1" applyFill="1" applyBorder="1" applyAlignment="1" applyProtection="1">
      <alignment horizontal="center" vertical="center"/>
      <protection locked="0"/>
    </xf>
    <xf numFmtId="164" fontId="32" fillId="0" borderId="6" xfId="33" applyNumberFormat="1" applyFont="1" applyFill="1" applyBorder="1" applyAlignment="1" applyProtection="1">
      <alignment horizontal="right" vertical="center"/>
      <protection locked="0"/>
    </xf>
    <xf numFmtId="164" fontId="32" fillId="0" borderId="12" xfId="33" applyNumberFormat="1" applyFont="1" applyFill="1" applyBorder="1" applyAlignment="1" applyProtection="1">
      <alignment horizontal="right" vertical="center"/>
      <protection locked="0"/>
    </xf>
    <xf numFmtId="164" fontId="32" fillId="0" borderId="73" xfId="0" quotePrefix="1" applyNumberFormat="1" applyFont="1" applyBorder="1" applyAlignment="1" applyProtection="1">
      <alignment horizontal="center" vertical="center"/>
      <protection locked="0"/>
    </xf>
    <xf numFmtId="164" fontId="32" fillId="0" borderId="6" xfId="0" applyNumberFormat="1" applyFont="1" applyBorder="1" applyAlignment="1" applyProtection="1">
      <alignment horizontal="center" vertical="center"/>
      <protection locked="0"/>
    </xf>
    <xf numFmtId="164" fontId="32" fillId="0" borderId="6" xfId="0" applyNumberFormat="1" applyFont="1" applyBorder="1" applyAlignment="1" applyProtection="1">
      <alignment horizontal="right" vertical="center"/>
      <protection locked="0"/>
    </xf>
    <xf numFmtId="164" fontId="32" fillId="0" borderId="6" xfId="61" applyNumberFormat="1" applyFont="1" applyFill="1" applyBorder="1" applyAlignment="1" applyProtection="1">
      <alignment horizontal="right" vertical="center"/>
      <protection locked="0"/>
    </xf>
    <xf numFmtId="164" fontId="32" fillId="0" borderId="6" xfId="61" applyNumberFormat="1" applyFont="1" applyFill="1" applyBorder="1" applyAlignment="1" applyProtection="1">
      <alignment horizontal="center" vertical="center"/>
      <protection locked="0"/>
    </xf>
    <xf numFmtId="164" fontId="32" fillId="0" borderId="0" xfId="0" applyNumberFormat="1" applyFont="1" applyBorder="1" applyAlignment="1" applyProtection="1">
      <alignment horizontal="center" vertical="center"/>
      <protection locked="0"/>
    </xf>
    <xf numFmtId="0" fontId="28" fillId="0" borderId="5" xfId="0" applyFont="1" applyBorder="1" applyAlignment="1" applyProtection="1">
      <protection locked="0"/>
    </xf>
    <xf numFmtId="0" fontId="28" fillId="0" borderId="40" xfId="0" applyFont="1" applyBorder="1" applyAlignment="1" applyProtection="1">
      <protection locked="0"/>
    </xf>
    <xf numFmtId="0" fontId="29" fillId="0" borderId="0" xfId="0" applyFont="1" applyAlignment="1" applyProtection="1">
      <alignment vertical="center"/>
      <protection locked="0"/>
    </xf>
    <xf numFmtId="0" fontId="41" fillId="0" borderId="0" xfId="0" applyFont="1" applyAlignment="1" applyProtection="1">
      <alignment vertical="center"/>
      <protection locked="0"/>
    </xf>
    <xf numFmtId="0" fontId="29" fillId="0" borderId="0" xfId="0" applyFont="1" applyBorder="1" applyAlignment="1" applyProtection="1">
      <alignment vertical="center"/>
      <protection locked="0"/>
    </xf>
    <xf numFmtId="0" fontId="34" fillId="34" borderId="67" xfId="64" applyFont="1" applyFill="1" applyBorder="1" applyAlignment="1">
      <alignment horizontal="center" vertical="center" wrapText="1"/>
    </xf>
    <xf numFmtId="0" fontId="33" fillId="34" borderId="55" xfId="64" applyFont="1" applyFill="1" applyBorder="1" applyAlignment="1">
      <alignment horizontal="center" vertical="center" wrapText="1"/>
    </xf>
    <xf numFmtId="164" fontId="28" fillId="0" borderId="65" xfId="65" applyNumberFormat="1" applyFont="1" applyFill="1" applyBorder="1" applyAlignment="1">
      <alignment horizontal="right" vertical="center"/>
    </xf>
    <xf numFmtId="164" fontId="32" fillId="0" borderId="5" xfId="64" applyNumberFormat="1" applyFont="1" applyFill="1" applyBorder="1" applyAlignment="1" applyProtection="1">
      <alignment horizontal="right" vertical="center" wrapText="1"/>
      <protection locked="0"/>
    </xf>
    <xf numFmtId="164" fontId="32" fillId="0" borderId="6" xfId="64" applyNumberFormat="1" applyFont="1" applyFill="1" applyBorder="1" applyAlignment="1" applyProtection="1">
      <alignment horizontal="right" vertical="center" wrapText="1"/>
      <protection locked="0"/>
    </xf>
    <xf numFmtId="164" fontId="32" fillId="0" borderId="6" xfId="65" applyNumberFormat="1" applyFont="1" applyFill="1" applyBorder="1" applyAlignment="1" applyProtection="1">
      <alignment horizontal="right" vertical="center" wrapText="1"/>
      <protection locked="0"/>
    </xf>
    <xf numFmtId="10" fontId="32" fillId="0" borderId="6" xfId="34" applyNumberFormat="1" applyFont="1" applyFill="1" applyBorder="1" applyAlignment="1" applyProtection="1">
      <alignment horizontal="right"/>
      <protection locked="0"/>
    </xf>
    <xf numFmtId="0" fontId="30" fillId="0" borderId="0" xfId="64" applyFont="1" applyAlignment="1" applyProtection="1">
      <alignment vertical="center"/>
      <protection locked="0"/>
    </xf>
    <xf numFmtId="0" fontId="30" fillId="0" borderId="0" xfId="64" applyFont="1" applyFill="1" applyAlignment="1" applyProtection="1">
      <alignment vertical="center"/>
      <protection locked="0"/>
    </xf>
    <xf numFmtId="0" fontId="33" fillId="0" borderId="0" xfId="64" applyFont="1" applyAlignment="1" applyProtection="1">
      <alignment vertical="center" wrapText="1"/>
      <protection locked="0"/>
    </xf>
    <xf numFmtId="0" fontId="30" fillId="0" borderId="0" xfId="64" applyFont="1" applyFill="1" applyAlignment="1" applyProtection="1">
      <alignment vertical="center" wrapText="1"/>
      <protection locked="0"/>
    </xf>
    <xf numFmtId="0" fontId="30" fillId="0" borderId="0" xfId="64" applyFont="1" applyAlignment="1" applyProtection="1">
      <alignment vertical="center" wrapText="1"/>
      <protection locked="0"/>
    </xf>
    <xf numFmtId="0" fontId="28" fillId="34" borderId="55" xfId="64" applyFont="1" applyFill="1" applyBorder="1" applyAlignment="1">
      <alignment horizontal="center" vertical="center" wrapText="1"/>
    </xf>
    <xf numFmtId="164" fontId="32" fillId="0" borderId="5" xfId="64" applyNumberFormat="1" applyFont="1" applyFill="1" applyBorder="1" applyAlignment="1" applyProtection="1">
      <alignment horizontal="center" vertical="center" wrapText="1"/>
      <protection locked="0"/>
    </xf>
    <xf numFmtId="164" fontId="32" fillId="0" borderId="6" xfId="64" applyNumberFormat="1" applyFont="1" applyFill="1" applyBorder="1" applyAlignment="1" applyProtection="1">
      <alignment horizontal="center" vertical="center" wrapText="1"/>
      <protection locked="0"/>
    </xf>
    <xf numFmtId="164" fontId="32" fillId="0" borderId="6" xfId="65" applyNumberFormat="1" applyFont="1" applyFill="1" applyBorder="1" applyAlignment="1" applyProtection="1">
      <alignment horizontal="center" vertical="center" wrapText="1"/>
      <protection locked="0"/>
    </xf>
    <xf numFmtId="10" fontId="32" fillId="0" borderId="6" xfId="34" applyNumberFormat="1" applyFont="1" applyFill="1" applyBorder="1" applyAlignment="1" applyProtection="1">
      <alignment horizontal="right" vertical="center"/>
      <protection locked="0"/>
    </xf>
    <xf numFmtId="164" fontId="29" fillId="0" borderId="6" xfId="64" applyNumberFormat="1" applyFont="1" applyFill="1" applyBorder="1" applyAlignment="1">
      <alignment horizontal="center" vertical="center" wrapText="1"/>
    </xf>
    <xf numFmtId="0" fontId="34" fillId="34" borderId="55" xfId="64" applyFont="1" applyFill="1" applyBorder="1" applyAlignment="1">
      <alignment horizontal="center" vertical="center" wrapText="1"/>
    </xf>
    <xf numFmtId="0" fontId="34" fillId="34" borderId="67" xfId="64" applyFont="1" applyFill="1" applyBorder="1" applyAlignment="1" applyProtection="1">
      <alignment horizontal="center" vertical="center" wrapText="1"/>
      <protection locked="0"/>
    </xf>
    <xf numFmtId="164" fontId="32" fillId="0" borderId="6" xfId="64" applyNumberFormat="1" applyFont="1" applyFill="1" applyBorder="1" applyAlignment="1" applyProtection="1">
      <alignment horizontal="center" vertical="center"/>
      <protection locked="0"/>
    </xf>
    <xf numFmtId="0" fontId="34" fillId="0" borderId="0" xfId="64" applyFont="1" applyAlignment="1" applyProtection="1">
      <alignment vertical="center" wrapText="1"/>
      <protection locked="0"/>
    </xf>
    <xf numFmtId="0" fontId="29" fillId="0" borderId="0" xfId="64" applyFont="1" applyFill="1" applyAlignment="1" applyProtection="1">
      <alignment vertical="center"/>
      <protection locked="0"/>
    </xf>
    <xf numFmtId="164" fontId="32" fillId="0" borderId="6" xfId="64" applyNumberFormat="1" applyFont="1" applyFill="1" applyBorder="1" applyAlignment="1" applyProtection="1">
      <alignment vertical="center"/>
      <protection locked="0"/>
    </xf>
    <xf numFmtId="164" fontId="52" fillId="0" borderId="6" xfId="64" applyNumberFormat="1" applyFont="1" applyFill="1" applyBorder="1" applyAlignment="1" applyProtection="1">
      <alignment vertical="center"/>
      <protection locked="0"/>
    </xf>
    <xf numFmtId="164" fontId="32" fillId="0" borderId="5" xfId="64" applyNumberFormat="1" applyFont="1" applyFill="1" applyBorder="1" applyAlignment="1" applyProtection="1">
      <alignment horizontal="center" vertical="center"/>
      <protection locked="0"/>
    </xf>
    <xf numFmtId="164" fontId="34" fillId="0" borderId="40" xfId="64" applyNumberFormat="1" applyFont="1" applyFill="1" applyBorder="1" applyAlignment="1" applyProtection="1">
      <alignment horizontal="center" vertical="center"/>
      <protection locked="0"/>
    </xf>
    <xf numFmtId="164" fontId="32" fillId="0" borderId="64" xfId="64" applyNumberFormat="1" applyFont="1" applyFill="1" applyBorder="1" applyAlignment="1" applyProtection="1">
      <alignment horizontal="left" vertical="center" wrapText="1"/>
      <protection locked="0"/>
    </xf>
    <xf numFmtId="164" fontId="32" fillId="0" borderId="56" xfId="64" applyNumberFormat="1" applyFont="1" applyFill="1" applyBorder="1" applyAlignment="1" applyProtection="1">
      <alignment horizontal="right" vertical="center" wrapText="1"/>
      <protection locked="0"/>
    </xf>
    <xf numFmtId="164" fontId="32" fillId="0" borderId="34" xfId="64" applyNumberFormat="1" applyFont="1" applyFill="1" applyBorder="1" applyAlignment="1" applyProtection="1">
      <alignment horizontal="right" vertical="center"/>
      <protection locked="0"/>
    </xf>
    <xf numFmtId="173" fontId="28" fillId="34" borderId="55" xfId="64" applyNumberFormat="1" applyFont="1" applyFill="1" applyBorder="1" applyAlignment="1">
      <alignment horizontal="center" vertical="center" wrapText="1"/>
    </xf>
    <xf numFmtId="173" fontId="32" fillId="0" borderId="6" xfId="64" applyNumberFormat="1" applyFont="1" applyFill="1" applyBorder="1" applyAlignment="1" applyProtection="1">
      <alignment horizontal="right" vertical="center" wrapText="1"/>
      <protection locked="0"/>
    </xf>
    <xf numFmtId="173" fontId="32" fillId="0" borderId="6" xfId="66" applyNumberFormat="1" applyFont="1" applyBorder="1" applyAlignment="1" applyProtection="1">
      <alignment vertical="center"/>
      <protection locked="0"/>
    </xf>
    <xf numFmtId="44" fontId="32" fillId="0" borderId="6" xfId="66" applyFont="1" applyBorder="1" applyAlignment="1" applyProtection="1">
      <alignment vertical="center"/>
      <protection locked="0"/>
    </xf>
    <xf numFmtId="10" fontId="32" fillId="0" borderId="6" xfId="66" applyNumberFormat="1" applyFont="1" applyBorder="1" applyAlignment="1" applyProtection="1">
      <alignment vertical="center"/>
      <protection locked="0"/>
    </xf>
    <xf numFmtId="44" fontId="32" fillId="0" borderId="12" xfId="66" applyFont="1" applyBorder="1" applyAlignment="1" applyProtection="1">
      <alignment vertical="center"/>
      <protection locked="0"/>
    </xf>
    <xf numFmtId="0" fontId="34" fillId="33" borderId="3" xfId="0" applyFont="1" applyFill="1" applyBorder="1" applyAlignment="1" applyProtection="1">
      <alignment horizontal="center" vertical="center"/>
      <protection locked="0"/>
    </xf>
    <xf numFmtId="44" fontId="32" fillId="0" borderId="76" xfId="33" applyFont="1" applyFill="1" applyBorder="1" applyAlignment="1" applyProtection="1">
      <alignment vertical="center"/>
      <protection locked="0"/>
    </xf>
    <xf numFmtId="44" fontId="32" fillId="33" borderId="76" xfId="33" applyFont="1" applyFill="1" applyBorder="1" applyAlignment="1" applyProtection="1">
      <alignment vertical="center"/>
      <protection locked="0"/>
    </xf>
    <xf numFmtId="0" fontId="28" fillId="0" borderId="28" xfId="0" applyFont="1" applyFill="1" applyBorder="1" applyAlignment="1" applyProtection="1">
      <alignment horizontal="left" vertical="center" wrapText="1"/>
      <protection locked="0"/>
    </xf>
    <xf numFmtId="44" fontId="33" fillId="0" borderId="28" xfId="33" applyFont="1" applyFill="1" applyBorder="1" applyAlignment="1" applyProtection="1">
      <alignment vertical="center"/>
      <protection locked="0"/>
    </xf>
    <xf numFmtId="0" fontId="30" fillId="0" borderId="3" xfId="0" applyFont="1" applyFill="1" applyBorder="1" applyAlignment="1" applyProtection="1">
      <alignment horizontal="left" vertical="center" wrapText="1"/>
      <protection locked="0"/>
    </xf>
    <xf numFmtId="44" fontId="30" fillId="0" borderId="3" xfId="33" applyFont="1" applyFill="1" applyBorder="1" applyAlignment="1" applyProtection="1">
      <alignment vertical="center"/>
      <protection locked="0"/>
    </xf>
    <xf numFmtId="0" fontId="30" fillId="0" borderId="3" xfId="0" applyFont="1" applyFill="1" applyBorder="1" applyAlignment="1" applyProtection="1">
      <alignment horizontal="left" vertical="center"/>
      <protection locked="0"/>
    </xf>
    <xf numFmtId="0" fontId="28" fillId="0" borderId="28" xfId="0" applyFont="1" applyFill="1" applyBorder="1" applyAlignment="1" applyProtection="1">
      <alignment horizontal="left" vertical="center"/>
      <protection locked="0"/>
    </xf>
    <xf numFmtId="164" fontId="32" fillId="0" borderId="6" xfId="64" applyNumberFormat="1" applyFont="1" applyFill="1" applyBorder="1" applyAlignment="1">
      <alignment vertical="center"/>
    </xf>
    <xf numFmtId="164" fontId="32" fillId="0" borderId="56" xfId="64" applyNumberFormat="1" applyFont="1" applyFill="1" applyBorder="1" applyAlignment="1" applyProtection="1">
      <alignment horizontal="right" vertical="center"/>
      <protection locked="0"/>
    </xf>
    <xf numFmtId="44" fontId="32" fillId="0" borderId="56" xfId="34" applyFont="1" applyFill="1" applyBorder="1" applyAlignment="1" applyProtection="1">
      <protection locked="0"/>
    </xf>
    <xf numFmtId="49" fontId="28" fillId="0" borderId="0" xfId="50" applyNumberFormat="1" applyFont="1" applyAlignment="1">
      <alignment horizontal="left" vertical="center" wrapText="1"/>
    </xf>
    <xf numFmtId="0" fontId="28" fillId="0" borderId="37" xfId="50" applyFont="1" applyBorder="1" applyAlignment="1">
      <alignment horizontal="right" vertical="center" wrapText="1"/>
    </xf>
    <xf numFmtId="0" fontId="28" fillId="0" borderId="30" xfId="50" applyFont="1" applyBorder="1" applyAlignment="1">
      <alignment horizontal="right" vertical="center" wrapText="1"/>
    </xf>
    <xf numFmtId="0" fontId="28" fillId="0" borderId="47" xfId="50" applyFont="1" applyBorder="1" applyAlignment="1">
      <alignment horizontal="right" vertical="center" wrapText="1"/>
    </xf>
    <xf numFmtId="0" fontId="28" fillId="0" borderId="38" xfId="50" applyFont="1" applyBorder="1" applyAlignment="1">
      <alignment horizontal="right" vertical="center" wrapText="1"/>
    </xf>
    <xf numFmtId="0" fontId="28" fillId="0" borderId="39" xfId="50" applyFont="1" applyBorder="1" applyAlignment="1">
      <alignment horizontal="right" vertical="center" wrapText="1"/>
    </xf>
    <xf numFmtId="0" fontId="28" fillId="0" borderId="48" xfId="50" applyFont="1" applyBorder="1" applyAlignment="1">
      <alignment horizontal="right" vertical="center" wrapText="1"/>
    </xf>
    <xf numFmtId="44" fontId="34" fillId="0" borderId="5" xfId="34" applyFont="1" applyFill="1" applyBorder="1" applyAlignment="1" applyProtection="1">
      <alignment wrapText="1"/>
      <protection locked="0"/>
    </xf>
    <xf numFmtId="44" fontId="34" fillId="0" borderId="40" xfId="34" applyFont="1" applyFill="1" applyBorder="1" applyAlignment="1" applyProtection="1">
      <alignment wrapText="1"/>
      <protection locked="0"/>
    </xf>
    <xf numFmtId="44" fontId="32" fillId="0" borderId="39" xfId="34" applyFont="1" applyBorder="1" applyAlignment="1">
      <alignment horizontal="center" vertical="center"/>
    </xf>
    <xf numFmtId="0" fontId="28" fillId="0" borderId="37" xfId="0" applyFont="1" applyFill="1" applyBorder="1" applyAlignment="1">
      <alignment horizontal="right"/>
    </xf>
    <xf numFmtId="0" fontId="28" fillId="0" borderId="30" xfId="0" applyFont="1" applyFill="1" applyBorder="1" applyAlignment="1">
      <alignment horizontal="right"/>
    </xf>
    <xf numFmtId="0" fontId="28" fillId="0" borderId="5" xfId="0" applyFont="1" applyFill="1" applyBorder="1" applyAlignment="1">
      <alignment horizontal="right"/>
    </xf>
    <xf numFmtId="0" fontId="28" fillId="0" borderId="38" xfId="0" applyFont="1" applyFill="1" applyBorder="1" applyAlignment="1">
      <alignment horizontal="right"/>
    </xf>
    <xf numFmtId="0" fontId="28" fillId="0" borderId="39" xfId="0" applyFont="1" applyFill="1" applyBorder="1" applyAlignment="1">
      <alignment horizontal="right"/>
    </xf>
    <xf numFmtId="0" fontId="28" fillId="0" borderId="40" xfId="0" applyFont="1" applyFill="1" applyBorder="1" applyAlignment="1">
      <alignment horizontal="right"/>
    </xf>
    <xf numFmtId="4" fontId="32" fillId="0" borderId="39" xfId="0" applyNumberFormat="1" applyFont="1" applyFill="1" applyBorder="1" applyAlignment="1">
      <alignment horizontal="center" vertical="center"/>
    </xf>
    <xf numFmtId="173" fontId="32" fillId="0" borderId="39" xfId="0" applyNumberFormat="1" applyFont="1" applyFill="1" applyBorder="1" applyAlignment="1">
      <alignment horizontal="center" vertical="center"/>
    </xf>
    <xf numFmtId="0" fontId="33" fillId="0" borderId="37" xfId="64" applyFont="1" applyFill="1" applyBorder="1" applyAlignment="1">
      <alignment horizontal="center" vertical="center"/>
    </xf>
    <xf numFmtId="0" fontId="33" fillId="0" borderId="30" xfId="64" applyFont="1" applyFill="1" applyBorder="1" applyAlignment="1">
      <alignment horizontal="center" vertical="center"/>
    </xf>
    <xf numFmtId="0" fontId="33" fillId="0" borderId="38" xfId="64" applyFont="1" applyFill="1" applyBorder="1" applyAlignment="1">
      <alignment horizontal="center" vertical="center"/>
    </xf>
    <xf numFmtId="0" fontId="33" fillId="0" borderId="39" xfId="64" applyFont="1" applyFill="1" applyBorder="1" applyAlignment="1">
      <alignment horizontal="center" vertical="center"/>
    </xf>
    <xf numFmtId="164" fontId="32" fillId="0" borderId="39" xfId="0" applyNumberFormat="1" applyFont="1" applyFill="1" applyBorder="1" applyAlignment="1">
      <alignment horizontal="center" vertical="center"/>
    </xf>
    <xf numFmtId="0" fontId="28" fillId="0" borderId="37" xfId="0" applyFont="1" applyBorder="1" applyAlignment="1">
      <alignment horizontal="center" vertical="center"/>
    </xf>
    <xf numFmtId="0" fontId="28" fillId="0" borderId="30"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33" fillId="0" borderId="37" xfId="64" applyFont="1" applyFill="1" applyBorder="1" applyAlignment="1">
      <alignment horizontal="right"/>
    </xf>
    <xf numFmtId="0" fontId="33" fillId="0" borderId="30" xfId="64" applyFont="1" applyFill="1" applyBorder="1" applyAlignment="1">
      <alignment horizontal="right"/>
    </xf>
    <xf numFmtId="0" fontId="33" fillId="0" borderId="5" xfId="64" applyFont="1" applyFill="1" applyBorder="1" applyAlignment="1">
      <alignment horizontal="right"/>
    </xf>
    <xf numFmtId="0" fontId="33" fillId="0" borderId="38" xfId="64" applyFont="1" applyFill="1" applyBorder="1" applyAlignment="1">
      <alignment horizontal="right"/>
    </xf>
    <xf numFmtId="0" fontId="33" fillId="0" borderId="39" xfId="64" applyFont="1" applyFill="1" applyBorder="1" applyAlignment="1">
      <alignment horizontal="right"/>
    </xf>
    <xf numFmtId="0" fontId="33" fillId="0" borderId="40" xfId="64" applyFont="1" applyFill="1" applyBorder="1" applyAlignment="1">
      <alignment horizontal="right"/>
    </xf>
    <xf numFmtId="0" fontId="33" fillId="0" borderId="37" xfId="64" applyFont="1" applyFill="1" applyBorder="1" applyAlignment="1">
      <alignment horizontal="center"/>
    </xf>
    <xf numFmtId="0" fontId="33" fillId="0" borderId="30" xfId="64" applyFont="1" applyFill="1" applyBorder="1" applyAlignment="1">
      <alignment horizontal="center"/>
    </xf>
    <xf numFmtId="0" fontId="33" fillId="0" borderId="38" xfId="64" applyFont="1" applyFill="1" applyBorder="1" applyAlignment="1">
      <alignment horizontal="center"/>
    </xf>
    <xf numFmtId="0" fontId="33" fillId="0" borderId="39" xfId="64" applyFont="1" applyFill="1" applyBorder="1" applyAlignment="1">
      <alignment horizontal="center"/>
    </xf>
    <xf numFmtId="0" fontId="33" fillId="0" borderId="47" xfId="64" applyFont="1" applyFill="1" applyBorder="1" applyAlignment="1">
      <alignment horizontal="right"/>
    </xf>
    <xf numFmtId="0" fontId="33" fillId="0" borderId="48" xfId="64" applyFont="1" applyFill="1" applyBorder="1" applyAlignment="1">
      <alignment horizontal="right"/>
    </xf>
    <xf numFmtId="49" fontId="28" fillId="0" borderId="0" xfId="50" applyNumberFormat="1" applyFont="1" applyAlignment="1">
      <alignment horizontal="left" vertical="top" wrapText="1"/>
    </xf>
  </cellXfs>
  <cellStyles count="6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3" xfId="65"/>
    <cellStyle name="Comma0" xfId="29"/>
    <cellStyle name="Comma1" xfId="30"/>
    <cellStyle name="Comma2" xfId="31"/>
    <cellStyle name="Comma3" xfId="32"/>
    <cellStyle name="Currency" xfId="33" builtinId="4"/>
    <cellStyle name="Currency 10 2" xfId="34"/>
    <cellStyle name="Currency 10 2 2" xfId="63"/>
    <cellStyle name="Currency 2" xfId="35"/>
    <cellStyle name="Currency 3" xfId="36"/>
    <cellStyle name="Currency 4" xfId="66"/>
    <cellStyle name="Date" xfId="37"/>
    <cellStyle name="Explanatory Text 2" xfId="38"/>
    <cellStyle name="Fixed" xfId="39"/>
    <cellStyle name="Good 2" xfId="40"/>
    <cellStyle name="Heading 1 2" xfId="41"/>
    <cellStyle name="Heading 2 2" xfId="42"/>
    <cellStyle name="Heading 3 2" xfId="43"/>
    <cellStyle name="Heading 4 2" xfId="44"/>
    <cellStyle name="HEADING1" xfId="45"/>
    <cellStyle name="HEADING2" xfId="46"/>
    <cellStyle name="Input 2" xfId="47"/>
    <cellStyle name="Linked Cell 2" xfId="48"/>
    <cellStyle name="Neutral 2" xfId="49"/>
    <cellStyle name="Normal" xfId="0" builtinId="0"/>
    <cellStyle name="Normal 10" xfId="50"/>
    <cellStyle name="Normal 10 2" xfId="62"/>
    <cellStyle name="Normal 2" xfId="51"/>
    <cellStyle name="Normal 2 2" xfId="61"/>
    <cellStyle name="Normal 2 2 2 2" xfId="52"/>
    <cellStyle name="Normal 3" xfId="60"/>
    <cellStyle name="Normal 4" xfId="64"/>
    <cellStyle name="Note 2" xfId="53"/>
    <cellStyle name="or" xfId="54"/>
    <cellStyle name="Output 2" xfId="55"/>
    <cellStyle name="Percent" xfId="56" builtinId="5"/>
    <cellStyle name="Percent 2" xfId="67"/>
    <cellStyle name="Title" xfId="57" builtinId="15" customBuiltin="1"/>
    <cellStyle name="Total 2" xfId="58"/>
    <cellStyle name="Warning Text 2" xfId="59"/>
  </cellStyles>
  <dxfs count="45">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igen\Schedules\Schedule%20of%20items-pj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s\TECH\A039\00\a\Certificates\05%20-%2006%20Certificates\Muscle\Feb%202006%20BW%20125%20Pel\BW%20125EC05%20Nthaba%20Mhlope%20Cert%201%20(Feb%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20Documents\Current\D0205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CH\0267\00\a\2004_05%20Fin%20Year\FeeAcc%20(04-05)-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Projects\TECH\A038\00\a\Certificates\BW86\Feb05\Tax%20inv%20Cert%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Projects\TECH\A039\00\a\Certificates\05%20-%2006%20Certificates\TK\BW125EC05%20Clinic%20Cert02(MARH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TECH\0267\00\a\Certificates\2004_05%20Fin%20Year\DWAF%20Claim%20Senqu\Claim%20Senqu%20DR20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TECH\9802\12\a\Botsh-Ext-Acc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ched2"/>
      <sheetName val="Sched3A"/>
      <sheetName val="Sched3B"/>
      <sheetName val="Sched3C"/>
      <sheetName val="Sched3D"/>
      <sheetName val="SCHED 4A"/>
      <sheetName val="SCHED 4B"/>
      <sheetName val="SCHED 4C"/>
      <sheetName val="SCHED 4D"/>
      <sheetName val="Sched5A"/>
      <sheetName val="Sched5B"/>
      <sheetName val="Sched6A"/>
      <sheetName val="Sched6B"/>
      <sheetName val="SCHED 7A"/>
      <sheetName val="SCHED 7B"/>
      <sheetName val="SCHED 7C"/>
      <sheetName val="Sched8A"/>
      <sheetName val="Sched8B"/>
      <sheetName val="Sched8C"/>
      <sheetName val="Sched9"/>
      <sheetName val="Sched10A"/>
      <sheetName val="Sched10B"/>
      <sheetName val="Sched11A"/>
      <sheetName val="Sched11B"/>
      <sheetName val="Sched12A"/>
      <sheetName val="Sched12B"/>
      <sheetName val="Sched13A"/>
      <sheetName val="Sched13B"/>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Schedule 5"/>
      <sheetName val="Schedule 6"/>
      <sheetName val="Schedule 7"/>
      <sheetName val="Schedule 8"/>
      <sheetName val="Schedule 9"/>
      <sheetName val="Schedule 10"/>
      <sheetName val="EC1"/>
      <sheetName val="EC2"/>
      <sheetName val="EC3"/>
      <sheetName val="BW Finacial Rep"/>
      <sheetName val="BW Finacial Rep (2)"/>
      <sheetName val="Prog Rev"/>
    </sheetNames>
    <sheetDataSet>
      <sheetData sheetId="0" refreshError="1"/>
      <sheetData sheetId="1" refreshError="1"/>
      <sheetData sheetId="2" refreshError="1"/>
      <sheetData sheetId="3" refreshError="1">
        <row r="1">
          <cell r="A1" t="str">
            <v>BLOEM WATER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sheetName val="Evaluation"/>
    </sheetNames>
    <sheetDataSet>
      <sheetData sheetId="0" refreshError="1">
        <row r="1">
          <cell r="G1" t="str">
            <v>Contract  S13/2001 Section 5.2</v>
          </cell>
        </row>
        <row r="2">
          <cell r="G2" t="str">
            <v>Oskraal and Environs Water Supply Project - Phase 1</v>
          </cell>
        </row>
        <row r="3">
          <cell r="G3" t="str">
            <v>Schedule 1 : Preliminary and General</v>
          </cell>
        </row>
        <row r="5">
          <cell r="A5" t="str">
            <v>Item</v>
          </cell>
          <cell r="B5" t="str">
            <v>Payment</v>
          </cell>
          <cell r="C5" t="str">
            <v>Description</v>
          </cell>
          <cell r="D5" t="str">
            <v>Unit</v>
          </cell>
          <cell r="E5" t="str">
            <v>Qty</v>
          </cell>
          <cell r="F5" t="str">
            <v>Rate</v>
          </cell>
          <cell r="G5" t="str">
            <v>Amount</v>
          </cell>
        </row>
        <row r="6">
          <cell r="B6" t="str">
            <v>Reference</v>
          </cell>
          <cell r="F6" t="str">
            <v>(R)</v>
          </cell>
          <cell r="G6" t="str">
            <v>(R)</v>
          </cell>
        </row>
        <row r="8">
          <cell r="A8">
            <v>1</v>
          </cell>
          <cell r="B8" t="str">
            <v>SABS</v>
          </cell>
          <cell r="C8" t="str">
            <v>SCHEDULE 1</v>
          </cell>
        </row>
        <row r="9">
          <cell r="B9" t="str">
            <v>1200 A</v>
          </cell>
          <cell r="C9" t="str">
            <v>PRELIMINARY &amp; GENERAL</v>
          </cell>
        </row>
        <row r="11">
          <cell r="A11" t="str">
            <v>1.1</v>
          </cell>
          <cell r="B11" t="str">
            <v>8.3</v>
          </cell>
          <cell r="C11" t="str">
            <v>FIXED-CHARGE ITEMS</v>
          </cell>
        </row>
        <row r="13">
          <cell r="A13" t="str">
            <v>1.1.1</v>
          </cell>
          <cell r="B13" t="str">
            <v>8.3.1</v>
          </cell>
          <cell r="C13" t="str">
            <v>Contractual Requirements</v>
          </cell>
          <cell r="D13" t="str">
            <v>Sum</v>
          </cell>
          <cell r="E13" t="str">
            <v>-</v>
          </cell>
          <cell r="F13" t="str">
            <v>-</v>
          </cell>
        </row>
        <row r="15">
          <cell r="B15" t="str">
            <v>8.3.2</v>
          </cell>
          <cell r="C15" t="str">
            <v>Establish Facilities on Site :</v>
          </cell>
        </row>
        <row r="17">
          <cell r="B17" t="str">
            <v>8.3.2.1</v>
          </cell>
          <cell r="C17" t="str">
            <v>Facilities for the Engineer:</v>
          </cell>
        </row>
        <row r="19">
          <cell r="A19" t="str">
            <v>1.1.2</v>
          </cell>
          <cell r="C19" t="str">
            <v>Nameboards as per PSAB1</v>
          </cell>
          <cell r="D19" t="str">
            <v>No</v>
          </cell>
          <cell r="E19">
            <v>5</v>
          </cell>
        </row>
        <row r="21">
          <cell r="A21" t="str">
            <v>1.1.3</v>
          </cell>
          <cell r="C21" t="str">
            <v>Office as per PSAB2</v>
          </cell>
          <cell r="D21" t="str">
            <v>Sum</v>
          </cell>
          <cell r="E21" t="str">
            <v>-</v>
          </cell>
          <cell r="F21" t="str">
            <v>-</v>
          </cell>
        </row>
        <row r="23">
          <cell r="A23" t="str">
            <v>1.1.4</v>
          </cell>
          <cell r="C23" t="str">
            <v>Carports as per PSAB7</v>
          </cell>
          <cell r="D23" t="str">
            <v>Sum</v>
          </cell>
          <cell r="E23" t="str">
            <v>-</v>
          </cell>
          <cell r="F23" t="str">
            <v>-</v>
          </cell>
        </row>
        <row r="25">
          <cell r="A25" t="str">
            <v>1.1.5</v>
          </cell>
          <cell r="C25" t="str">
            <v>Communication as per PSAB3</v>
          </cell>
          <cell r="D25" t="str">
            <v>Sum</v>
          </cell>
          <cell r="E25" t="str">
            <v>-</v>
          </cell>
          <cell r="F25" t="str">
            <v>-</v>
          </cell>
        </row>
        <row r="27">
          <cell r="A27" t="str">
            <v>1.1.6</v>
          </cell>
          <cell r="C27" t="str">
            <v>Survey assistant as per PSAB5</v>
          </cell>
          <cell r="D27" t="str">
            <v>Sum</v>
          </cell>
          <cell r="E27" t="str">
            <v>-</v>
          </cell>
          <cell r="F27" t="str">
            <v>-</v>
          </cell>
        </row>
        <row r="29">
          <cell r="A29" t="str">
            <v>1.1.7</v>
          </cell>
          <cell r="C29" t="str">
            <v>Survey equipment as per PSAB6</v>
          </cell>
          <cell r="D29" t="str">
            <v>Sum</v>
          </cell>
          <cell r="E29" t="str">
            <v>-</v>
          </cell>
          <cell r="F29" t="str">
            <v>-</v>
          </cell>
        </row>
        <row r="31">
          <cell r="A31" t="str">
            <v>1.1.8</v>
          </cell>
          <cell r="C31" t="str">
            <v>Laboratory equipment as per PSAB4.2</v>
          </cell>
          <cell r="D31" t="str">
            <v>Sum</v>
          </cell>
          <cell r="E31" t="str">
            <v>-</v>
          </cell>
          <cell r="F31" t="str">
            <v>-</v>
          </cell>
        </row>
        <row r="33">
          <cell r="B33" t="str">
            <v>8.3.2.2</v>
          </cell>
          <cell r="C33" t="str">
            <v>Facilities for Contractor:</v>
          </cell>
        </row>
        <row r="35">
          <cell r="A35" t="str">
            <v>1.1.9</v>
          </cell>
          <cell r="C35" t="str">
            <v xml:space="preserve">Offices and storage sheds </v>
          </cell>
          <cell r="D35" t="str">
            <v>Sum</v>
          </cell>
          <cell r="E35" t="str">
            <v>-</v>
          </cell>
          <cell r="F35" t="str">
            <v>-</v>
          </cell>
        </row>
        <row r="37">
          <cell r="A37" t="str">
            <v>1.1.10</v>
          </cell>
          <cell r="C37" t="str">
            <v>Workshops</v>
          </cell>
          <cell r="D37" t="str">
            <v>Sum</v>
          </cell>
          <cell r="E37" t="str">
            <v>-</v>
          </cell>
          <cell r="F37" t="str">
            <v>-</v>
          </cell>
        </row>
        <row r="39">
          <cell r="A39" t="str">
            <v>1.1.11</v>
          </cell>
          <cell r="C39" t="str">
            <v>Laboratories</v>
          </cell>
          <cell r="D39" t="str">
            <v>Sum</v>
          </cell>
          <cell r="E39" t="str">
            <v>-</v>
          </cell>
          <cell r="F39" t="str">
            <v>-</v>
          </cell>
        </row>
        <row r="41">
          <cell r="A41" t="str">
            <v>1.1.12</v>
          </cell>
          <cell r="C41" t="str">
            <v>Living Accommodation</v>
          </cell>
          <cell r="D41" t="str">
            <v>Sum</v>
          </cell>
          <cell r="E41" t="str">
            <v>-</v>
          </cell>
          <cell r="F41" t="str">
            <v>-</v>
          </cell>
        </row>
        <row r="43">
          <cell r="A43" t="str">
            <v>1.1.13</v>
          </cell>
          <cell r="C43" t="str">
            <v xml:space="preserve">Ablution and latrine facilities </v>
          </cell>
          <cell r="D43" t="str">
            <v>Sum</v>
          </cell>
          <cell r="E43" t="str">
            <v>-</v>
          </cell>
          <cell r="F43" t="str">
            <v>-</v>
          </cell>
        </row>
        <row r="45">
          <cell r="A45" t="str">
            <v>1.1.14</v>
          </cell>
          <cell r="C45" t="str">
            <v>Tools and Equipment</v>
          </cell>
          <cell r="D45" t="str">
            <v>Sum</v>
          </cell>
          <cell r="E45" t="str">
            <v>-</v>
          </cell>
          <cell r="F45" t="str">
            <v>-</v>
          </cell>
        </row>
        <row r="47">
          <cell r="A47" t="str">
            <v>1.1.15</v>
          </cell>
          <cell r="C47" t="str">
            <v>Water supplies, electric power and communications</v>
          </cell>
          <cell r="D47" t="str">
            <v>Sum</v>
          </cell>
          <cell r="E47" t="str">
            <v>-</v>
          </cell>
          <cell r="F47" t="str">
            <v>-</v>
          </cell>
        </row>
        <row r="49">
          <cell r="A49" t="str">
            <v>1.1.16</v>
          </cell>
          <cell r="C49" t="str">
            <v>Dealing with water (Subclause 5.5)</v>
          </cell>
          <cell r="D49" t="str">
            <v>Sum</v>
          </cell>
          <cell r="E49" t="str">
            <v>-</v>
          </cell>
          <cell r="F49" t="str">
            <v>-</v>
          </cell>
        </row>
        <row r="51">
          <cell r="A51" t="str">
            <v>1.1.17</v>
          </cell>
          <cell r="C51" t="str">
            <v>Access (Subclause 5.8)</v>
          </cell>
          <cell r="D51" t="str">
            <v>Sum</v>
          </cell>
          <cell r="E51" t="str">
            <v>-</v>
          </cell>
          <cell r="F51" t="str">
            <v>-</v>
          </cell>
        </row>
        <row r="53">
          <cell r="A53" t="str">
            <v>1.1.18</v>
          </cell>
          <cell r="C53" t="str">
            <v>Plant</v>
          </cell>
          <cell r="D53" t="str">
            <v>Sum</v>
          </cell>
          <cell r="E53" t="str">
            <v>-</v>
          </cell>
          <cell r="F53" t="str">
            <v>-</v>
          </cell>
        </row>
        <row r="55">
          <cell r="A55" t="str">
            <v>1.1.19</v>
          </cell>
          <cell r="B55" t="str">
            <v>8.3.3</v>
          </cell>
          <cell r="C55" t="str">
            <v>Other fixed-charge obligations</v>
          </cell>
          <cell r="D55" t="str">
            <v>Sum</v>
          </cell>
          <cell r="E55" t="str">
            <v>-</v>
          </cell>
          <cell r="F55" t="str">
            <v>-</v>
          </cell>
        </row>
        <row r="58">
          <cell r="F58" t="str">
            <v>Carried Forward</v>
          </cell>
        </row>
        <row r="65">
          <cell r="F65" t="str">
            <v>Brought Forward</v>
          </cell>
        </row>
        <row r="67">
          <cell r="A67" t="str">
            <v>1.1.20</v>
          </cell>
          <cell r="B67" t="str">
            <v>8.3.4</v>
          </cell>
          <cell r="C67" t="str">
            <v xml:space="preserve">Remove Contractor's site establishment on </v>
          </cell>
        </row>
        <row r="68">
          <cell r="C68" t="str">
            <v>completion</v>
          </cell>
          <cell r="D68" t="str">
            <v>Sum</v>
          </cell>
          <cell r="E68" t="str">
            <v>-</v>
          </cell>
          <cell r="F68" t="str">
            <v>-</v>
          </cell>
        </row>
        <row r="70">
          <cell r="A70" t="str">
            <v>1.2</v>
          </cell>
          <cell r="B70" t="str">
            <v>8.4</v>
          </cell>
          <cell r="C70" t="str">
            <v>TIME-RELATED ITEMS</v>
          </cell>
        </row>
        <row r="72">
          <cell r="A72" t="str">
            <v>1.2.1</v>
          </cell>
          <cell r="B72" t="str">
            <v>8.4.1</v>
          </cell>
          <cell r="C72" t="str">
            <v>Contractual requirements</v>
          </cell>
          <cell r="D72" t="str">
            <v>Sum</v>
          </cell>
          <cell r="E72" t="str">
            <v>-</v>
          </cell>
          <cell r="F72" t="str">
            <v>-</v>
          </cell>
        </row>
        <row r="74">
          <cell r="B74" t="str">
            <v>8.4.2</v>
          </cell>
          <cell r="C74" t="str">
            <v>Operate and maintain facilities on the Site :</v>
          </cell>
        </row>
        <row r="76">
          <cell r="B76" t="str">
            <v>8.4.2.1</v>
          </cell>
          <cell r="C76" t="str">
            <v>Facilities for the Engineer for the duration of the</v>
          </cell>
        </row>
        <row r="77">
          <cell r="C77" t="str">
            <v>construction:</v>
          </cell>
        </row>
        <row r="79">
          <cell r="A79" t="str">
            <v>1.2.2</v>
          </cell>
          <cell r="C79" t="str">
            <v>Nameboards as per PSAB1</v>
          </cell>
          <cell r="D79" t="str">
            <v>Sum</v>
          </cell>
          <cell r="E79" t="str">
            <v>-</v>
          </cell>
          <cell r="F79" t="str">
            <v>-</v>
          </cell>
        </row>
        <row r="81">
          <cell r="A81" t="str">
            <v>1.2.3</v>
          </cell>
          <cell r="C81" t="str">
            <v>Office  as per PSAB2</v>
          </cell>
          <cell r="D81" t="str">
            <v>Sum</v>
          </cell>
          <cell r="E81" t="str">
            <v>-</v>
          </cell>
          <cell r="F81" t="str">
            <v>-</v>
          </cell>
        </row>
        <row r="83">
          <cell r="A83" t="str">
            <v>1.2.4</v>
          </cell>
          <cell r="C83" t="str">
            <v>Carports as per PSAB7</v>
          </cell>
          <cell r="D83" t="str">
            <v>Sum</v>
          </cell>
          <cell r="E83" t="str">
            <v>-</v>
          </cell>
          <cell r="F83" t="str">
            <v>-</v>
          </cell>
        </row>
        <row r="85">
          <cell r="A85" t="str">
            <v>1.2.5</v>
          </cell>
          <cell r="C85" t="str">
            <v>Communications as per PSAB3</v>
          </cell>
          <cell r="D85" t="str">
            <v>Sum</v>
          </cell>
          <cell r="E85" t="str">
            <v>-</v>
          </cell>
          <cell r="F85" t="str">
            <v>-</v>
          </cell>
        </row>
        <row r="87">
          <cell r="A87" t="str">
            <v>1.2.6</v>
          </cell>
          <cell r="C87" t="str">
            <v>Survey assistant as per PSAB5</v>
          </cell>
          <cell r="D87" t="str">
            <v>Sum</v>
          </cell>
          <cell r="E87" t="str">
            <v>-</v>
          </cell>
          <cell r="F87" t="str">
            <v>-</v>
          </cell>
        </row>
        <row r="89">
          <cell r="A89" t="str">
            <v>1.2.7</v>
          </cell>
          <cell r="C89" t="str">
            <v>Survey equipment as per PSAB6</v>
          </cell>
          <cell r="D89" t="str">
            <v>Sum</v>
          </cell>
          <cell r="E89" t="str">
            <v>-</v>
          </cell>
          <cell r="F89" t="str">
            <v>-</v>
          </cell>
        </row>
        <row r="91">
          <cell r="A91" t="str">
            <v>1.2.8</v>
          </cell>
          <cell r="C91" t="str">
            <v>Laboratory equipment as per PSAB4.2</v>
          </cell>
          <cell r="D91" t="str">
            <v>Sum</v>
          </cell>
          <cell r="E91" t="str">
            <v>-</v>
          </cell>
          <cell r="F91" t="str">
            <v>-</v>
          </cell>
        </row>
        <row r="94">
          <cell r="B94" t="str">
            <v>8.4.2.2</v>
          </cell>
          <cell r="C94" t="str">
            <v>Facilities for Contractor for duration of construction</v>
          </cell>
        </row>
        <row r="96">
          <cell r="A96" t="str">
            <v>1.2.9</v>
          </cell>
          <cell r="C96" t="str">
            <v xml:space="preserve">Offices and storage sheds </v>
          </cell>
          <cell r="D96" t="str">
            <v>Sum</v>
          </cell>
          <cell r="E96" t="str">
            <v>-</v>
          </cell>
          <cell r="F96" t="str">
            <v>-</v>
          </cell>
        </row>
        <row r="98">
          <cell r="A98" t="str">
            <v>1.2.10</v>
          </cell>
          <cell r="C98" t="str">
            <v>Workshops</v>
          </cell>
          <cell r="D98" t="str">
            <v>Sum</v>
          </cell>
          <cell r="E98" t="str">
            <v>-</v>
          </cell>
          <cell r="F98" t="str">
            <v>-</v>
          </cell>
        </row>
        <row r="100">
          <cell r="A100" t="str">
            <v>1.2.11</v>
          </cell>
          <cell r="C100" t="str">
            <v>Laboratories</v>
          </cell>
          <cell r="D100" t="str">
            <v>Sum</v>
          </cell>
          <cell r="E100" t="str">
            <v>-</v>
          </cell>
          <cell r="F100" t="str">
            <v>-</v>
          </cell>
        </row>
        <row r="102">
          <cell r="A102" t="str">
            <v>1.2.12</v>
          </cell>
          <cell r="C102" t="str">
            <v xml:space="preserve">Living accommodation </v>
          </cell>
          <cell r="D102" t="str">
            <v>Sum</v>
          </cell>
          <cell r="E102" t="str">
            <v>-</v>
          </cell>
          <cell r="F102" t="str">
            <v>-</v>
          </cell>
        </row>
        <row r="104">
          <cell r="A104" t="str">
            <v>1.2.13</v>
          </cell>
          <cell r="C104" t="str">
            <v xml:space="preserve">Ablution and latrine facilities </v>
          </cell>
          <cell r="D104" t="str">
            <v>Sum</v>
          </cell>
          <cell r="E104" t="str">
            <v>-</v>
          </cell>
          <cell r="F104" t="str">
            <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Input"/>
      <sheetName val="Form_F1"/>
      <sheetName val="letter"/>
      <sheetName val="Inv_iNta"/>
      <sheetName val="Fees Phase 2"/>
      <sheetName val="Elundini"/>
      <sheetName val="Sterkspruit"/>
      <sheetName val="account"/>
      <sheetName val="LOGram"/>
      <sheetName val="LOGjgl"/>
      <sheetName val="LOGgpk"/>
      <sheetName val="LOGef"/>
      <sheetName val="SSUPef"/>
    </sheetNames>
    <sheetDataSet>
      <sheetData sheetId="0" refreshError="1"/>
      <sheetData sheetId="1" refreshError="1">
        <row r="12">
          <cell r="B12" t="str">
            <v>2 MZUZU STREET,  PELLISSIER  9322</v>
          </cell>
        </row>
        <row r="13">
          <cell r="B13">
            <v>4840115572</v>
          </cell>
        </row>
        <row r="14">
          <cell r="B14" t="str">
            <v>01/05/2005 to 31/05/2005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s>
    <sheetDataSet>
      <sheetData sheetId="0" refreshError="1"/>
      <sheetData sheetId="1" refreshError="1">
        <row r="15">
          <cell r="E15" t="str">
            <v>9762</v>
          </cell>
        </row>
        <row r="22">
          <cell r="E22" t="str">
            <v>VAT</v>
          </cell>
        </row>
        <row r="28">
          <cell r="D28" t="b">
            <v>0</v>
          </cell>
        </row>
      </sheetData>
      <sheetData sheetId="2" refreshError="1">
        <row r="39">
          <cell r="D39">
            <v>1</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heetName val="EC1"/>
      <sheetName val="EC2"/>
      <sheetName val="EC3"/>
      <sheetName val="BW Finacial Rep"/>
      <sheetName val="BW Finacial Rep (2)"/>
      <sheetName val="P&amp;G'S"/>
      <sheetName val="Earthworks"/>
      <sheetName val="Pipeworke"/>
      <sheetName val="Pump Systems"/>
      <sheetName val="Tanks"/>
      <sheetName val="Pumps"/>
      <sheetName val="Electrical"/>
      <sheetName val="Pumphouse"/>
      <sheetName val="Labour"/>
      <sheetName val="Schedule 10"/>
      <sheetName val="VO's"/>
      <sheetName val="Bestell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1"/>
      <sheetName val="Claim 2"/>
      <sheetName val="Claim 3"/>
      <sheetName val="Claim 4"/>
      <sheetName val="Claim 5"/>
      <sheetName val="Claim 6"/>
      <sheetName val="Claim 7"/>
      <sheetName val="Claim 8"/>
      <sheetName val="Claim 9"/>
      <sheetName val="Claim 10"/>
      <sheetName val="calc-sheet"/>
      <sheetName val="SPCSummary"/>
      <sheetName val="DRSUMMARY"/>
      <sheetName val="BW Finacial Rep (2)"/>
      <sheetName val="calc-sheet (2)"/>
      <sheetName val="BusinessplanFigures"/>
      <sheetName val="Fee Summary DR1&amp;2 &amp; FBW"/>
      <sheetName val="Budget"/>
      <sheetName val="ImplAgent Fee"/>
      <sheetName val="Claim 12"/>
      <sheetName val="Claim 13"/>
      <sheetName val="Claim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Input"/>
      <sheetName val="Process"/>
      <sheetName val="letter"/>
      <sheetName val="Form_F1"/>
      <sheetName val="Stat_iNta"/>
      <sheetName val="Fees Rene"/>
      <sheetName val="Fees (2)"/>
      <sheetName val="Full fees"/>
      <sheetName val="Inv_iNta"/>
      <sheetName val="Account"/>
      <sheetName val="logRAM"/>
      <sheetName val="logJdG"/>
      <sheetName val="logMMM"/>
      <sheetName val="logCMR"/>
      <sheetName val="logBO"/>
      <sheetName val="logGPK"/>
      <sheetName val="Site_Sup"/>
      <sheetName val="Site_Trav"/>
    </sheetNames>
    <sheetDataSet>
      <sheetData sheetId="0" refreshError="1"/>
      <sheetData sheetId="1" refreshError="1">
        <row r="29">
          <cell r="B29" t="str">
            <v>Standard-rate</v>
          </cell>
          <cell r="D29">
            <v>0.14000000000000001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0"/>
  <sheetViews>
    <sheetView topLeftCell="A110" zoomScaleNormal="100" zoomScaleSheetLayoutView="85" workbookViewId="0">
      <selection activeCell="J121" sqref="J121"/>
    </sheetView>
  </sheetViews>
  <sheetFormatPr defaultRowHeight="16.5" x14ac:dyDescent="0.2"/>
  <cols>
    <col min="1" max="1" width="9.140625" style="91" customWidth="1"/>
    <col min="2" max="2" width="9.140625" style="2" customWidth="1"/>
    <col min="3" max="3" width="3" style="3" customWidth="1"/>
    <col min="4" max="4" width="51.28515625" style="4" customWidth="1"/>
    <col min="5" max="5" width="6.140625" style="5" customWidth="1"/>
    <col min="6" max="6" width="7.140625" style="6" customWidth="1"/>
    <col min="7" max="7" width="12.42578125" style="518" bestFit="1" customWidth="1"/>
    <col min="8" max="8" width="13.28515625" style="518" customWidth="1"/>
    <col min="9" max="16384" width="9.140625" style="37"/>
  </cols>
  <sheetData>
    <row r="1" spans="1:26" x14ac:dyDescent="0.2">
      <c r="A1" s="1" t="s">
        <v>1065</v>
      </c>
    </row>
    <row r="2" spans="1:26" x14ac:dyDescent="0.2">
      <c r="A2" s="1" t="s">
        <v>1067</v>
      </c>
    </row>
    <row r="3" spans="1:26" x14ac:dyDescent="0.2">
      <c r="A3" s="802" t="s">
        <v>1066</v>
      </c>
      <c r="B3" s="802"/>
      <c r="C3" s="802"/>
      <c r="D3" s="802"/>
      <c r="E3" s="802"/>
      <c r="F3" s="802"/>
      <c r="G3" s="802"/>
      <c r="H3" s="802"/>
    </row>
    <row r="4" spans="1:26" ht="17.25" thickBot="1" x14ac:dyDescent="0.25">
      <c r="A4" s="38"/>
      <c r="B4" s="39"/>
      <c r="C4" s="40"/>
      <c r="D4" s="497"/>
      <c r="E4" s="41"/>
      <c r="F4" s="42"/>
      <c r="G4" s="811" t="s">
        <v>1284</v>
      </c>
      <c r="H4" s="811"/>
    </row>
    <row r="5" spans="1:26" ht="50.25" thickTop="1" x14ac:dyDescent="0.2">
      <c r="A5" s="289" t="s">
        <v>641</v>
      </c>
      <c r="B5" s="290" t="s">
        <v>642</v>
      </c>
      <c r="C5" s="291" t="s">
        <v>100</v>
      </c>
      <c r="D5" s="290" t="s">
        <v>57</v>
      </c>
      <c r="E5" s="292" t="s">
        <v>640</v>
      </c>
      <c r="F5" s="303" t="s">
        <v>639</v>
      </c>
      <c r="G5" s="617" t="s">
        <v>638</v>
      </c>
      <c r="H5" s="618" t="s">
        <v>637</v>
      </c>
      <c r="I5" s="619"/>
      <c r="J5" s="619"/>
      <c r="K5" s="619"/>
      <c r="L5" s="619"/>
      <c r="M5" s="619"/>
      <c r="N5" s="619"/>
      <c r="O5" s="619"/>
      <c r="P5" s="619"/>
      <c r="Q5" s="619"/>
      <c r="R5" s="619"/>
      <c r="S5" s="619"/>
      <c r="T5" s="619"/>
      <c r="U5" s="619"/>
      <c r="V5" s="619"/>
      <c r="W5" s="619"/>
      <c r="X5" s="619"/>
      <c r="Y5" s="619"/>
      <c r="Z5" s="619"/>
    </row>
    <row r="6" spans="1:26" x14ac:dyDescent="0.3">
      <c r="A6" s="293"/>
      <c r="B6" s="43"/>
      <c r="C6" s="43"/>
      <c r="D6" s="44"/>
      <c r="E6" s="45"/>
      <c r="F6" s="304"/>
      <c r="G6" s="519"/>
      <c r="H6" s="520"/>
      <c r="I6" s="619"/>
      <c r="J6" s="619"/>
      <c r="K6" s="619"/>
      <c r="L6" s="619"/>
      <c r="M6" s="619"/>
      <c r="N6" s="619"/>
      <c r="O6" s="619"/>
      <c r="P6" s="619"/>
      <c r="Q6" s="619"/>
      <c r="R6" s="619"/>
      <c r="S6" s="619"/>
      <c r="T6" s="619"/>
      <c r="U6" s="619"/>
      <c r="V6" s="619"/>
      <c r="W6" s="619"/>
      <c r="X6" s="619"/>
      <c r="Y6" s="619"/>
      <c r="Z6" s="619"/>
    </row>
    <row r="7" spans="1:26" x14ac:dyDescent="0.3">
      <c r="A7" s="294"/>
      <c r="B7" s="47"/>
      <c r="C7" s="48"/>
      <c r="D7" s="49" t="s">
        <v>332</v>
      </c>
      <c r="E7" s="50"/>
      <c r="F7" s="305"/>
      <c r="G7" s="521"/>
      <c r="H7" s="620"/>
      <c r="I7" s="619"/>
      <c r="J7" s="619"/>
      <c r="K7" s="619"/>
      <c r="L7" s="619"/>
      <c r="M7" s="619"/>
      <c r="N7" s="619"/>
      <c r="O7" s="619"/>
      <c r="P7" s="619"/>
      <c r="Q7" s="619"/>
      <c r="R7" s="619"/>
      <c r="S7" s="619"/>
      <c r="T7" s="619"/>
      <c r="U7" s="619"/>
      <c r="V7" s="619"/>
      <c r="W7" s="619"/>
      <c r="X7" s="619"/>
      <c r="Y7" s="619"/>
      <c r="Z7" s="619"/>
    </row>
    <row r="8" spans="1:26" x14ac:dyDescent="0.3">
      <c r="A8" s="295"/>
      <c r="B8" s="51"/>
      <c r="C8" s="51"/>
      <c r="D8" s="52"/>
      <c r="E8" s="53"/>
      <c r="F8" s="306"/>
      <c r="G8" s="521"/>
      <c r="H8" s="522"/>
      <c r="I8" s="619"/>
      <c r="J8" s="619"/>
      <c r="K8" s="619"/>
      <c r="L8" s="619"/>
      <c r="M8" s="619"/>
      <c r="N8" s="619"/>
      <c r="O8" s="619"/>
      <c r="P8" s="619"/>
      <c r="Q8" s="619"/>
      <c r="R8" s="619"/>
      <c r="S8" s="619"/>
      <c r="T8" s="619"/>
      <c r="U8" s="619"/>
      <c r="V8" s="619"/>
      <c r="W8" s="619"/>
      <c r="X8" s="619"/>
      <c r="Y8" s="619"/>
      <c r="Z8" s="619"/>
    </row>
    <row r="9" spans="1:26" x14ac:dyDescent="0.3">
      <c r="A9" s="294"/>
      <c r="B9" s="47" t="s">
        <v>101</v>
      </c>
      <c r="C9" s="48"/>
      <c r="D9" s="54" t="s">
        <v>335</v>
      </c>
      <c r="E9" s="50"/>
      <c r="F9" s="305"/>
      <c r="G9" s="521"/>
      <c r="H9" s="620"/>
      <c r="I9" s="619"/>
      <c r="J9" s="619"/>
      <c r="K9" s="619"/>
      <c r="L9" s="619"/>
      <c r="M9" s="619"/>
      <c r="N9" s="619"/>
      <c r="O9" s="619"/>
      <c r="P9" s="619"/>
      <c r="Q9" s="619"/>
      <c r="R9" s="619"/>
      <c r="S9" s="619"/>
      <c r="T9" s="619"/>
      <c r="U9" s="619"/>
      <c r="V9" s="619"/>
      <c r="W9" s="619"/>
      <c r="X9" s="619"/>
      <c r="Y9" s="619"/>
      <c r="Z9" s="619"/>
    </row>
    <row r="10" spans="1:26" x14ac:dyDescent="0.3">
      <c r="A10" s="294"/>
      <c r="B10" s="48"/>
      <c r="C10" s="48"/>
      <c r="D10" s="54"/>
      <c r="E10" s="50"/>
      <c r="F10" s="305"/>
      <c r="G10" s="521"/>
      <c r="H10" s="620"/>
      <c r="I10" s="619"/>
      <c r="J10" s="619"/>
      <c r="K10" s="619"/>
      <c r="L10" s="619"/>
      <c r="M10" s="619"/>
      <c r="N10" s="619"/>
      <c r="O10" s="619"/>
      <c r="P10" s="619"/>
      <c r="Q10" s="619"/>
      <c r="R10" s="619"/>
      <c r="S10" s="619"/>
      <c r="T10" s="619"/>
      <c r="U10" s="619"/>
      <c r="V10" s="619"/>
      <c r="W10" s="619"/>
      <c r="X10" s="619"/>
      <c r="Y10" s="619"/>
      <c r="Z10" s="619"/>
    </row>
    <row r="11" spans="1:26" x14ac:dyDescent="0.3">
      <c r="A11" s="296"/>
      <c r="B11" s="46"/>
      <c r="C11" s="56"/>
      <c r="D11" s="54" t="s">
        <v>102</v>
      </c>
      <c r="E11" s="57"/>
      <c r="F11" s="307"/>
      <c r="G11" s="621"/>
      <c r="H11" s="620"/>
      <c r="I11" s="619"/>
      <c r="J11" s="619"/>
      <c r="K11" s="619"/>
      <c r="L11" s="619"/>
      <c r="M11" s="619"/>
      <c r="N11" s="619"/>
      <c r="O11" s="619"/>
      <c r="P11" s="619"/>
      <c r="Q11" s="619"/>
      <c r="R11" s="619"/>
      <c r="S11" s="619"/>
      <c r="T11" s="619"/>
      <c r="U11" s="619"/>
      <c r="V11" s="619"/>
      <c r="W11" s="619"/>
      <c r="X11" s="619"/>
      <c r="Y11" s="619"/>
      <c r="Z11" s="619"/>
    </row>
    <row r="12" spans="1:26" x14ac:dyDescent="0.3">
      <c r="A12" s="297" t="s">
        <v>207</v>
      </c>
      <c r="B12" s="46" t="s">
        <v>0</v>
      </c>
      <c r="C12" s="58"/>
      <c r="D12" s="49" t="s">
        <v>1</v>
      </c>
      <c r="E12" s="59"/>
      <c r="F12" s="308"/>
      <c r="G12" s="622"/>
      <c r="H12" s="623"/>
      <c r="I12" s="624"/>
      <c r="J12" s="625"/>
      <c r="K12" s="625"/>
      <c r="L12" s="625"/>
      <c r="M12" s="625"/>
      <c r="N12" s="625"/>
      <c r="O12" s="625"/>
      <c r="P12" s="625"/>
      <c r="Q12" s="625"/>
      <c r="R12" s="625"/>
      <c r="S12" s="625"/>
      <c r="T12" s="625"/>
      <c r="U12" s="625"/>
      <c r="V12" s="625"/>
      <c r="W12" s="625"/>
      <c r="X12" s="619"/>
      <c r="Y12" s="619"/>
      <c r="Z12" s="619"/>
    </row>
    <row r="13" spans="1:26" x14ac:dyDescent="0.3">
      <c r="A13" s="296"/>
      <c r="B13" s="55"/>
      <c r="C13" s="56"/>
      <c r="D13" s="54"/>
      <c r="E13" s="57"/>
      <c r="F13" s="307"/>
      <c r="G13" s="621"/>
      <c r="H13" s="620"/>
      <c r="I13" s="624"/>
      <c r="J13" s="619"/>
      <c r="K13" s="619"/>
      <c r="L13" s="619"/>
      <c r="M13" s="619"/>
      <c r="N13" s="619"/>
      <c r="O13" s="619"/>
      <c r="P13" s="619"/>
      <c r="Q13" s="619"/>
      <c r="R13" s="619"/>
      <c r="S13" s="619"/>
      <c r="T13" s="619"/>
      <c r="U13" s="619"/>
      <c r="V13" s="619"/>
      <c r="W13" s="619"/>
      <c r="X13" s="619"/>
      <c r="Y13" s="619"/>
      <c r="Z13" s="619"/>
    </row>
    <row r="14" spans="1:26" ht="66" x14ac:dyDescent="0.3">
      <c r="A14" s="296" t="s">
        <v>495</v>
      </c>
      <c r="B14" s="60" t="s">
        <v>0</v>
      </c>
      <c r="C14" s="61"/>
      <c r="D14" s="62" t="s">
        <v>1069</v>
      </c>
      <c r="E14" s="35" t="s">
        <v>2</v>
      </c>
      <c r="F14" s="309">
        <v>1</v>
      </c>
      <c r="G14" s="626">
        <v>0</v>
      </c>
      <c r="H14" s="627">
        <f>G14*$F14</f>
        <v>0</v>
      </c>
      <c r="I14" s="619"/>
      <c r="J14" s="619"/>
      <c r="K14" s="619"/>
      <c r="L14" s="619"/>
      <c r="M14" s="619"/>
      <c r="N14" s="619"/>
      <c r="O14" s="619"/>
      <c r="P14" s="619"/>
      <c r="Q14" s="619"/>
      <c r="R14" s="619"/>
      <c r="S14" s="619"/>
      <c r="T14" s="619"/>
      <c r="U14" s="619"/>
      <c r="V14" s="619"/>
      <c r="W14" s="619"/>
      <c r="X14" s="619"/>
      <c r="Y14" s="619"/>
      <c r="Z14" s="619"/>
    </row>
    <row r="15" spans="1:26" x14ac:dyDescent="0.3">
      <c r="A15" s="296"/>
      <c r="B15" s="60"/>
      <c r="C15" s="61"/>
      <c r="D15" s="62"/>
      <c r="E15" s="35"/>
      <c r="F15" s="310"/>
      <c r="G15" s="626"/>
      <c r="H15" s="627"/>
      <c r="I15" s="619"/>
      <c r="J15" s="619"/>
      <c r="K15" s="619"/>
      <c r="L15" s="619"/>
      <c r="M15" s="619"/>
      <c r="N15" s="619"/>
      <c r="O15" s="619"/>
      <c r="P15" s="619"/>
      <c r="Q15" s="619"/>
      <c r="R15" s="619"/>
      <c r="S15" s="619"/>
      <c r="T15" s="619"/>
      <c r="U15" s="619"/>
      <c r="V15" s="619"/>
      <c r="W15" s="619"/>
      <c r="X15" s="619"/>
      <c r="Y15" s="619"/>
      <c r="Z15" s="619"/>
    </row>
    <row r="16" spans="1:26" x14ac:dyDescent="0.3">
      <c r="A16" s="296"/>
      <c r="B16" s="60"/>
      <c r="C16" s="63"/>
      <c r="D16" s="64" t="s">
        <v>103</v>
      </c>
      <c r="E16" s="35"/>
      <c r="F16" s="310"/>
      <c r="G16" s="626"/>
      <c r="H16" s="627"/>
      <c r="I16" s="619"/>
      <c r="J16" s="619"/>
      <c r="K16" s="619"/>
      <c r="L16" s="619"/>
      <c r="M16" s="619"/>
      <c r="N16" s="619"/>
      <c r="O16" s="619"/>
      <c r="P16" s="619"/>
      <c r="Q16" s="619"/>
      <c r="R16" s="619"/>
      <c r="S16" s="619"/>
      <c r="T16" s="619"/>
      <c r="U16" s="619"/>
      <c r="V16" s="619"/>
      <c r="W16" s="619"/>
      <c r="X16" s="619"/>
      <c r="Y16" s="619"/>
      <c r="Z16" s="619"/>
    </row>
    <row r="17" spans="1:26" ht="33" x14ac:dyDescent="0.3">
      <c r="A17" s="296" t="s">
        <v>496</v>
      </c>
      <c r="B17" s="60" t="s">
        <v>603</v>
      </c>
      <c r="C17" s="61"/>
      <c r="D17" s="62" t="s">
        <v>1070</v>
      </c>
      <c r="E17" s="35" t="s">
        <v>2</v>
      </c>
      <c r="F17" s="309">
        <v>1</v>
      </c>
      <c r="G17" s="626">
        <v>0</v>
      </c>
      <c r="H17" s="627">
        <f>G17*$F17</f>
        <v>0</v>
      </c>
      <c r="I17" s="619"/>
      <c r="J17" s="619"/>
      <c r="K17" s="619"/>
      <c r="L17" s="619"/>
      <c r="M17" s="619"/>
      <c r="N17" s="619"/>
      <c r="O17" s="619"/>
      <c r="P17" s="619"/>
      <c r="Q17" s="619"/>
      <c r="R17" s="619"/>
      <c r="S17" s="619"/>
      <c r="T17" s="619"/>
      <c r="U17" s="619"/>
      <c r="V17" s="619"/>
      <c r="W17" s="619"/>
      <c r="X17" s="619"/>
      <c r="Y17" s="619"/>
      <c r="Z17" s="619"/>
    </row>
    <row r="18" spans="1:26" x14ac:dyDescent="0.3">
      <c r="A18" s="296"/>
      <c r="B18" s="60"/>
      <c r="C18" s="63"/>
      <c r="D18" s="62"/>
      <c r="E18" s="35"/>
      <c r="F18" s="310"/>
      <c r="G18" s="626"/>
      <c r="H18" s="627"/>
      <c r="I18" s="619"/>
      <c r="J18" s="619"/>
      <c r="K18" s="619"/>
      <c r="L18" s="619"/>
      <c r="M18" s="619"/>
      <c r="N18" s="619"/>
      <c r="O18" s="619"/>
      <c r="P18" s="619"/>
      <c r="Q18" s="619"/>
      <c r="R18" s="619"/>
      <c r="S18" s="619"/>
      <c r="T18" s="619"/>
      <c r="U18" s="619"/>
      <c r="V18" s="619"/>
      <c r="W18" s="619"/>
      <c r="X18" s="619"/>
      <c r="Y18" s="619"/>
      <c r="Z18" s="619"/>
    </row>
    <row r="19" spans="1:26" x14ac:dyDescent="0.3">
      <c r="A19" s="296"/>
      <c r="B19" s="60"/>
      <c r="C19" s="63"/>
      <c r="D19" s="64" t="s">
        <v>104</v>
      </c>
      <c r="E19" s="35"/>
      <c r="F19" s="310"/>
      <c r="G19" s="626"/>
      <c r="H19" s="627"/>
      <c r="I19" s="619"/>
      <c r="J19" s="619"/>
      <c r="K19" s="619"/>
      <c r="L19" s="619"/>
      <c r="M19" s="619"/>
      <c r="N19" s="619"/>
      <c r="O19" s="619"/>
      <c r="P19" s="619"/>
      <c r="Q19" s="619"/>
      <c r="R19" s="619"/>
      <c r="S19" s="619"/>
      <c r="T19" s="619"/>
      <c r="U19" s="619"/>
      <c r="V19" s="619"/>
      <c r="W19" s="619"/>
      <c r="X19" s="619"/>
      <c r="Y19" s="619"/>
      <c r="Z19" s="619"/>
    </row>
    <row r="20" spans="1:26" ht="66" x14ac:dyDescent="0.3">
      <c r="A20" s="296"/>
      <c r="B20" s="60"/>
      <c r="C20" s="63"/>
      <c r="D20" s="62" t="s">
        <v>105</v>
      </c>
      <c r="E20" s="35"/>
      <c r="F20" s="310"/>
      <c r="G20" s="626"/>
      <c r="H20" s="627"/>
      <c r="I20" s="619"/>
      <c r="J20" s="619"/>
      <c r="K20" s="619"/>
      <c r="L20" s="619"/>
      <c r="M20" s="619"/>
      <c r="N20" s="619"/>
      <c r="O20" s="619"/>
      <c r="P20" s="619"/>
      <c r="Q20" s="619"/>
      <c r="R20" s="619"/>
      <c r="S20" s="619"/>
      <c r="T20" s="619"/>
      <c r="U20" s="619"/>
      <c r="V20" s="619"/>
      <c r="W20" s="619"/>
      <c r="X20" s="619"/>
      <c r="Y20" s="619"/>
      <c r="Z20" s="619"/>
    </row>
    <row r="21" spans="1:26" x14ac:dyDescent="0.3">
      <c r="A21" s="296"/>
      <c r="B21" s="60"/>
      <c r="C21" s="63"/>
      <c r="D21" s="62"/>
      <c r="E21" s="35"/>
      <c r="F21" s="310"/>
      <c r="G21" s="626"/>
      <c r="H21" s="627"/>
      <c r="I21" s="619"/>
      <c r="J21" s="619"/>
      <c r="K21" s="619"/>
      <c r="L21" s="619"/>
      <c r="M21" s="619"/>
      <c r="N21" s="619"/>
      <c r="O21" s="619"/>
      <c r="P21" s="619"/>
      <c r="Q21" s="619"/>
      <c r="R21" s="619"/>
      <c r="S21" s="619"/>
      <c r="T21" s="619"/>
      <c r="U21" s="619"/>
      <c r="V21" s="619"/>
      <c r="W21" s="619"/>
      <c r="X21" s="619"/>
      <c r="Y21" s="619"/>
      <c r="Z21" s="619"/>
    </row>
    <row r="22" spans="1:26" x14ac:dyDescent="0.3">
      <c r="A22" s="296"/>
      <c r="B22" s="60"/>
      <c r="C22" s="63"/>
      <c r="D22" s="64" t="s">
        <v>106</v>
      </c>
      <c r="E22" s="35"/>
      <c r="F22" s="310"/>
      <c r="G22" s="626"/>
      <c r="H22" s="627"/>
      <c r="I22" s="619"/>
      <c r="J22" s="619"/>
      <c r="K22" s="619"/>
      <c r="L22" s="619"/>
      <c r="M22" s="619"/>
      <c r="N22" s="619"/>
      <c r="O22" s="619"/>
      <c r="P22" s="619"/>
      <c r="Q22" s="619"/>
      <c r="R22" s="619"/>
      <c r="S22" s="619"/>
      <c r="T22" s="619"/>
      <c r="U22" s="619"/>
      <c r="V22" s="619"/>
      <c r="W22" s="619"/>
      <c r="X22" s="619"/>
      <c r="Y22" s="619"/>
      <c r="Z22" s="619"/>
    </row>
    <row r="23" spans="1:26" ht="82.5" x14ac:dyDescent="0.3">
      <c r="A23" s="296"/>
      <c r="B23" s="60"/>
      <c r="C23" s="63"/>
      <c r="D23" s="62" t="s">
        <v>107</v>
      </c>
      <c r="E23" s="35"/>
      <c r="F23" s="310"/>
      <c r="G23" s="626"/>
      <c r="H23" s="627"/>
      <c r="I23" s="619"/>
      <c r="J23" s="619"/>
      <c r="K23" s="619"/>
      <c r="L23" s="619"/>
      <c r="M23" s="619"/>
      <c r="N23" s="619"/>
      <c r="O23" s="619"/>
      <c r="P23" s="619"/>
      <c r="Q23" s="619"/>
      <c r="R23" s="619"/>
      <c r="S23" s="619"/>
      <c r="T23" s="619"/>
      <c r="U23" s="619"/>
      <c r="V23" s="619"/>
      <c r="W23" s="619"/>
      <c r="X23" s="619"/>
      <c r="Y23" s="619"/>
      <c r="Z23" s="619"/>
    </row>
    <row r="24" spans="1:26" x14ac:dyDescent="0.3">
      <c r="A24" s="296"/>
      <c r="B24" s="60"/>
      <c r="C24" s="63"/>
      <c r="D24" s="62"/>
      <c r="E24" s="35"/>
      <c r="F24" s="310"/>
      <c r="G24" s="626"/>
      <c r="H24" s="627"/>
      <c r="I24" s="619"/>
      <c r="J24" s="619"/>
      <c r="K24" s="619"/>
      <c r="L24" s="619"/>
      <c r="M24" s="619"/>
      <c r="N24" s="619"/>
      <c r="O24" s="619"/>
      <c r="P24" s="619"/>
      <c r="Q24" s="619"/>
      <c r="R24" s="619"/>
      <c r="S24" s="619"/>
      <c r="T24" s="619"/>
      <c r="U24" s="619"/>
      <c r="V24" s="619"/>
      <c r="W24" s="619"/>
      <c r="X24" s="619"/>
      <c r="Y24" s="619"/>
      <c r="Z24" s="619"/>
    </row>
    <row r="25" spans="1:26" x14ac:dyDescent="0.3">
      <c r="A25" s="296"/>
      <c r="B25" s="60"/>
      <c r="C25" s="63"/>
      <c r="D25" s="64" t="s">
        <v>108</v>
      </c>
      <c r="E25" s="35"/>
      <c r="F25" s="310"/>
      <c r="G25" s="626"/>
      <c r="H25" s="627"/>
      <c r="I25" s="619"/>
      <c r="J25" s="619"/>
      <c r="K25" s="619"/>
      <c r="L25" s="619"/>
      <c r="M25" s="619"/>
      <c r="N25" s="619"/>
      <c r="O25" s="619"/>
      <c r="P25" s="619"/>
      <c r="Q25" s="619"/>
      <c r="R25" s="619"/>
      <c r="S25" s="619"/>
      <c r="T25" s="619"/>
      <c r="U25" s="619"/>
      <c r="V25" s="619"/>
      <c r="W25" s="619"/>
      <c r="X25" s="619"/>
      <c r="Y25" s="619"/>
      <c r="Z25" s="619"/>
    </row>
    <row r="26" spans="1:26" ht="33" x14ac:dyDescent="0.3">
      <c r="A26" s="296" t="s">
        <v>497</v>
      </c>
      <c r="B26" s="60" t="s">
        <v>604</v>
      </c>
      <c r="C26" s="61"/>
      <c r="D26" s="62" t="s">
        <v>1071</v>
      </c>
      <c r="E26" s="35" t="s">
        <v>2</v>
      </c>
      <c r="F26" s="310" t="s">
        <v>109</v>
      </c>
      <c r="G26" s="626">
        <v>0</v>
      </c>
      <c r="H26" s="627">
        <f>G26*$F26</f>
        <v>0</v>
      </c>
      <c r="I26" s="619"/>
      <c r="J26" s="619"/>
      <c r="K26" s="619"/>
      <c r="L26" s="619"/>
      <c r="M26" s="619"/>
      <c r="N26" s="619"/>
      <c r="O26" s="619"/>
      <c r="P26" s="619"/>
      <c r="Q26" s="619"/>
      <c r="R26" s="619"/>
      <c r="S26" s="619"/>
      <c r="T26" s="619"/>
      <c r="U26" s="619"/>
      <c r="V26" s="619"/>
      <c r="W26" s="619"/>
      <c r="X26" s="619"/>
      <c r="Y26" s="619"/>
      <c r="Z26" s="619"/>
    </row>
    <row r="27" spans="1:26" s="4" customFormat="1" x14ac:dyDescent="0.3">
      <c r="A27" s="294"/>
      <c r="B27" s="46"/>
      <c r="C27" s="65"/>
      <c r="D27" s="62"/>
      <c r="E27" s="66"/>
      <c r="F27" s="311"/>
      <c r="G27" s="628"/>
      <c r="H27" s="629"/>
      <c r="I27" s="630"/>
      <c r="J27" s="630"/>
      <c r="K27" s="630"/>
      <c r="L27" s="630"/>
      <c r="M27" s="630"/>
      <c r="N27" s="630"/>
      <c r="O27" s="630"/>
      <c r="P27" s="630"/>
      <c r="Q27" s="630"/>
      <c r="R27" s="630"/>
      <c r="S27" s="630"/>
      <c r="T27" s="630"/>
      <c r="U27" s="630"/>
      <c r="V27" s="630"/>
      <c r="W27" s="630"/>
      <c r="X27" s="630"/>
      <c r="Y27" s="630"/>
      <c r="Z27" s="630"/>
    </row>
    <row r="28" spans="1:26" x14ac:dyDescent="0.3">
      <c r="A28" s="297" t="s">
        <v>498</v>
      </c>
      <c r="B28" s="46" t="s">
        <v>605</v>
      </c>
      <c r="C28" s="58"/>
      <c r="D28" s="49" t="s">
        <v>110</v>
      </c>
      <c r="E28" s="59"/>
      <c r="F28" s="308"/>
      <c r="G28" s="622"/>
      <c r="H28" s="623"/>
      <c r="I28" s="619"/>
      <c r="J28" s="619"/>
      <c r="K28" s="619"/>
      <c r="L28" s="619"/>
      <c r="M28" s="619"/>
      <c r="N28" s="619"/>
      <c r="O28" s="619"/>
      <c r="P28" s="619"/>
      <c r="Q28" s="619"/>
      <c r="R28" s="619"/>
      <c r="S28" s="619"/>
      <c r="T28" s="619"/>
      <c r="U28" s="619"/>
      <c r="V28" s="619"/>
      <c r="W28" s="619"/>
      <c r="X28" s="619"/>
      <c r="Y28" s="619"/>
      <c r="Z28" s="619"/>
    </row>
    <row r="29" spans="1:26" x14ac:dyDescent="0.3">
      <c r="A29" s="296"/>
      <c r="B29" s="55"/>
      <c r="C29" s="56"/>
      <c r="D29" s="62"/>
      <c r="E29" s="57"/>
      <c r="F29" s="307"/>
      <c r="G29" s="621"/>
      <c r="H29" s="620"/>
      <c r="I29" s="619"/>
      <c r="J29" s="619"/>
      <c r="K29" s="619"/>
      <c r="L29" s="619"/>
      <c r="M29" s="619"/>
      <c r="N29" s="619"/>
      <c r="O29" s="619"/>
      <c r="P29" s="619"/>
      <c r="Q29" s="619"/>
      <c r="R29" s="619"/>
      <c r="S29" s="619"/>
      <c r="T29" s="619"/>
      <c r="U29" s="619"/>
      <c r="V29" s="619"/>
      <c r="W29" s="619"/>
      <c r="X29" s="619"/>
      <c r="Y29" s="619"/>
      <c r="Z29" s="619"/>
    </row>
    <row r="30" spans="1:26" x14ac:dyDescent="0.3">
      <c r="A30" s="296" t="s">
        <v>499</v>
      </c>
      <c r="B30" s="46" t="s">
        <v>111</v>
      </c>
      <c r="C30" s="58"/>
      <c r="D30" s="67" t="s">
        <v>112</v>
      </c>
      <c r="E30" s="59"/>
      <c r="F30" s="308"/>
      <c r="G30" s="622"/>
      <c r="H30" s="623"/>
      <c r="I30" s="619"/>
      <c r="J30" s="619"/>
      <c r="K30" s="619"/>
      <c r="L30" s="619"/>
      <c r="M30" s="619"/>
      <c r="N30" s="619"/>
      <c r="O30" s="619"/>
      <c r="P30" s="619"/>
      <c r="Q30" s="619"/>
      <c r="R30" s="619"/>
      <c r="S30" s="619"/>
      <c r="T30" s="619"/>
      <c r="U30" s="619"/>
      <c r="V30" s="619"/>
      <c r="W30" s="619"/>
      <c r="X30" s="619"/>
      <c r="Y30" s="619"/>
      <c r="Z30" s="619"/>
    </row>
    <row r="31" spans="1:26" ht="66" x14ac:dyDescent="0.3">
      <c r="A31" s="296" t="s">
        <v>500</v>
      </c>
      <c r="B31" s="46" t="s">
        <v>606</v>
      </c>
      <c r="C31" s="56"/>
      <c r="D31" s="62" t="s">
        <v>1072</v>
      </c>
      <c r="E31" s="66" t="s">
        <v>2</v>
      </c>
      <c r="F31" s="312" t="s">
        <v>109</v>
      </c>
      <c r="G31" s="621">
        <v>0</v>
      </c>
      <c r="H31" s="620">
        <f>G31*$F31</f>
        <v>0</v>
      </c>
      <c r="I31" s="619"/>
      <c r="J31" s="619"/>
      <c r="K31" s="619"/>
      <c r="L31" s="619"/>
      <c r="M31" s="619"/>
      <c r="N31" s="619"/>
      <c r="O31" s="619"/>
      <c r="P31" s="619"/>
      <c r="Q31" s="619"/>
      <c r="R31" s="619"/>
      <c r="S31" s="619"/>
      <c r="T31" s="619"/>
      <c r="U31" s="619"/>
      <c r="V31" s="619"/>
      <c r="W31" s="619"/>
      <c r="X31" s="619"/>
      <c r="Y31" s="619"/>
      <c r="Z31" s="619"/>
    </row>
    <row r="32" spans="1:26" x14ac:dyDescent="0.3">
      <c r="A32" s="296"/>
      <c r="B32" s="46"/>
      <c r="C32" s="56"/>
      <c r="D32" s="62"/>
      <c r="E32" s="66"/>
      <c r="F32" s="312"/>
      <c r="G32" s="621"/>
      <c r="H32" s="620"/>
      <c r="I32" s="619"/>
      <c r="J32" s="619"/>
      <c r="K32" s="619"/>
      <c r="L32" s="619"/>
      <c r="M32" s="619"/>
      <c r="N32" s="619"/>
      <c r="O32" s="619"/>
      <c r="P32" s="619"/>
      <c r="Q32" s="619"/>
      <c r="R32" s="619"/>
      <c r="S32" s="619"/>
      <c r="T32" s="619"/>
      <c r="U32" s="619"/>
      <c r="V32" s="619"/>
      <c r="W32" s="619"/>
      <c r="X32" s="619"/>
      <c r="Y32" s="619"/>
      <c r="Z32" s="619"/>
    </row>
    <row r="33" spans="1:26" x14ac:dyDescent="0.3">
      <c r="A33" s="296"/>
      <c r="B33" s="46"/>
      <c r="C33" s="56"/>
      <c r="D33" s="62"/>
      <c r="E33" s="66"/>
      <c r="F33" s="312"/>
      <c r="G33" s="621"/>
      <c r="H33" s="620"/>
      <c r="I33" s="619"/>
      <c r="J33" s="619"/>
      <c r="K33" s="619"/>
      <c r="L33" s="619"/>
      <c r="M33" s="619"/>
      <c r="N33" s="619"/>
      <c r="O33" s="619"/>
      <c r="P33" s="619"/>
      <c r="Q33" s="619"/>
      <c r="R33" s="619"/>
      <c r="S33" s="619"/>
      <c r="T33" s="619"/>
      <c r="U33" s="619"/>
      <c r="V33" s="619"/>
      <c r="W33" s="619"/>
      <c r="X33" s="619"/>
      <c r="Y33" s="619"/>
      <c r="Z33" s="619"/>
    </row>
    <row r="34" spans="1:26" x14ac:dyDescent="0.3">
      <c r="A34" s="296"/>
      <c r="B34" s="46"/>
      <c r="C34" s="61"/>
      <c r="D34" s="62"/>
      <c r="E34" s="57"/>
      <c r="F34" s="312"/>
      <c r="G34" s="621"/>
      <c r="H34" s="620"/>
      <c r="I34" s="619"/>
      <c r="J34" s="619"/>
      <c r="K34" s="619"/>
      <c r="L34" s="619"/>
      <c r="M34" s="619"/>
      <c r="N34" s="619"/>
      <c r="O34" s="619"/>
      <c r="P34" s="619"/>
      <c r="Q34" s="619"/>
      <c r="R34" s="619"/>
      <c r="S34" s="619"/>
      <c r="T34" s="619"/>
      <c r="U34" s="619"/>
      <c r="V34" s="619"/>
      <c r="W34" s="619"/>
      <c r="X34" s="619"/>
      <c r="Y34" s="619"/>
      <c r="Z34" s="619"/>
    </row>
    <row r="35" spans="1:26" s="71" customFormat="1" x14ac:dyDescent="0.3">
      <c r="A35" s="298"/>
      <c r="B35" s="68"/>
      <c r="C35" s="68"/>
      <c r="D35" s="498" t="s">
        <v>643</v>
      </c>
      <c r="E35" s="70"/>
      <c r="F35" s="313"/>
      <c r="G35" s="651"/>
      <c r="H35" s="652">
        <f>SUM(H6:H34)</f>
        <v>0</v>
      </c>
      <c r="I35" s="633"/>
      <c r="J35" s="633"/>
      <c r="K35" s="633"/>
      <c r="L35" s="633"/>
      <c r="M35" s="633"/>
      <c r="N35" s="633"/>
      <c r="O35" s="633"/>
      <c r="P35" s="633"/>
      <c r="Q35" s="633"/>
      <c r="R35" s="633"/>
      <c r="S35" s="633"/>
      <c r="T35" s="633"/>
      <c r="U35" s="633"/>
      <c r="V35" s="633"/>
      <c r="W35" s="633"/>
      <c r="X35" s="633"/>
      <c r="Y35" s="633"/>
      <c r="Z35" s="633"/>
    </row>
    <row r="36" spans="1:26" s="71" customFormat="1" x14ac:dyDescent="0.3">
      <c r="A36" s="299"/>
      <c r="B36" s="72"/>
      <c r="C36" s="72"/>
      <c r="D36" s="499"/>
      <c r="E36" s="74"/>
      <c r="F36" s="314"/>
      <c r="G36" s="653"/>
      <c r="H36" s="654"/>
      <c r="I36" s="633"/>
      <c r="J36" s="633"/>
      <c r="K36" s="633"/>
      <c r="L36" s="633"/>
      <c r="M36" s="633"/>
      <c r="N36" s="633"/>
      <c r="O36" s="633"/>
      <c r="P36" s="633"/>
      <c r="Q36" s="633"/>
      <c r="R36" s="633"/>
      <c r="S36" s="633"/>
      <c r="T36" s="633"/>
      <c r="U36" s="633"/>
      <c r="V36" s="633"/>
      <c r="W36" s="633"/>
      <c r="X36" s="633"/>
      <c r="Y36" s="633"/>
      <c r="Z36" s="633"/>
    </row>
    <row r="37" spans="1:26" s="71" customFormat="1" x14ac:dyDescent="0.3">
      <c r="A37" s="298"/>
      <c r="B37" s="68"/>
      <c r="C37" s="68"/>
      <c r="D37" s="498"/>
      <c r="E37" s="70"/>
      <c r="F37" s="313"/>
      <c r="G37" s="651"/>
      <c r="H37" s="652"/>
      <c r="I37" s="633"/>
      <c r="J37" s="633"/>
      <c r="K37" s="633"/>
      <c r="L37" s="633"/>
      <c r="M37" s="633"/>
      <c r="N37" s="633"/>
      <c r="O37" s="633"/>
      <c r="P37" s="633"/>
      <c r="Q37" s="633"/>
      <c r="R37" s="633"/>
      <c r="S37" s="633"/>
      <c r="T37" s="633"/>
      <c r="U37" s="633"/>
      <c r="V37" s="633"/>
      <c r="W37" s="633"/>
      <c r="X37" s="633"/>
      <c r="Y37" s="633"/>
      <c r="Z37" s="633"/>
    </row>
    <row r="38" spans="1:26" s="71" customFormat="1" x14ac:dyDescent="0.3">
      <c r="A38" s="298"/>
      <c r="B38" s="68"/>
      <c r="C38" s="68"/>
      <c r="D38" s="498" t="s">
        <v>644</v>
      </c>
      <c r="E38" s="70"/>
      <c r="F38" s="313"/>
      <c r="G38" s="651"/>
      <c r="H38" s="652">
        <f>H35</f>
        <v>0</v>
      </c>
      <c r="I38" s="633"/>
      <c r="J38" s="633"/>
      <c r="K38" s="633"/>
      <c r="L38" s="633"/>
      <c r="M38" s="633"/>
      <c r="N38" s="633"/>
      <c r="O38" s="633"/>
      <c r="P38" s="633"/>
      <c r="Q38" s="633"/>
      <c r="R38" s="633"/>
      <c r="S38" s="633"/>
      <c r="T38" s="633"/>
      <c r="U38" s="633"/>
      <c r="V38" s="633"/>
      <c r="W38" s="633"/>
      <c r="X38" s="633"/>
      <c r="Y38" s="633"/>
      <c r="Z38" s="633"/>
    </row>
    <row r="39" spans="1:26" x14ac:dyDescent="0.3">
      <c r="A39" s="296"/>
      <c r="B39" s="55"/>
      <c r="C39" s="56"/>
      <c r="D39" s="62"/>
      <c r="E39" s="66"/>
      <c r="F39" s="311"/>
      <c r="G39" s="621"/>
      <c r="H39" s="620"/>
      <c r="I39" s="619"/>
      <c r="J39" s="619"/>
      <c r="K39" s="619"/>
      <c r="L39" s="619"/>
      <c r="M39" s="619"/>
      <c r="N39" s="619"/>
      <c r="O39" s="619"/>
      <c r="P39" s="619"/>
      <c r="Q39" s="619"/>
      <c r="R39" s="619"/>
      <c r="S39" s="619"/>
      <c r="T39" s="619"/>
      <c r="U39" s="619"/>
      <c r="V39" s="619"/>
      <c r="W39" s="619"/>
      <c r="X39" s="619"/>
      <c r="Y39" s="619"/>
      <c r="Z39" s="619"/>
    </row>
    <row r="40" spans="1:26" ht="49.5" x14ac:dyDescent="0.3">
      <c r="A40" s="296" t="s">
        <v>501</v>
      </c>
      <c r="B40" s="46"/>
      <c r="C40" s="61"/>
      <c r="D40" s="62" t="s">
        <v>1073</v>
      </c>
      <c r="E40" s="57" t="s">
        <v>45</v>
      </c>
      <c r="F40" s="312">
        <v>1</v>
      </c>
      <c r="G40" s="621">
        <v>0</v>
      </c>
      <c r="H40" s="620">
        <f>G40*$F40</f>
        <v>0</v>
      </c>
      <c r="I40" s="619"/>
      <c r="J40" s="619"/>
      <c r="K40" s="619"/>
      <c r="L40" s="619"/>
      <c r="M40" s="619"/>
      <c r="N40" s="619"/>
      <c r="O40" s="619"/>
      <c r="P40" s="619"/>
      <c r="Q40" s="619"/>
      <c r="R40" s="619"/>
      <c r="S40" s="619"/>
      <c r="T40" s="619"/>
      <c r="U40" s="619"/>
      <c r="V40" s="619"/>
      <c r="W40" s="619"/>
      <c r="X40" s="619"/>
      <c r="Y40" s="619"/>
      <c r="Z40" s="619"/>
    </row>
    <row r="41" spans="1:26" x14ac:dyDescent="0.3">
      <c r="A41" s="296"/>
      <c r="B41" s="55"/>
      <c r="C41" s="56"/>
      <c r="D41" s="62"/>
      <c r="E41" s="66"/>
      <c r="F41" s="311"/>
      <c r="G41" s="621"/>
      <c r="H41" s="620"/>
      <c r="I41" s="619"/>
      <c r="J41" s="619"/>
      <c r="K41" s="619"/>
      <c r="L41" s="619"/>
      <c r="M41" s="619"/>
      <c r="N41" s="619"/>
      <c r="O41" s="619"/>
      <c r="P41" s="619"/>
      <c r="Q41" s="619"/>
      <c r="R41" s="619"/>
      <c r="S41" s="619"/>
      <c r="T41" s="619"/>
      <c r="U41" s="619"/>
      <c r="V41" s="619"/>
      <c r="W41" s="619"/>
      <c r="X41" s="619"/>
      <c r="Y41" s="619"/>
      <c r="Z41" s="619"/>
    </row>
    <row r="42" spans="1:26" x14ac:dyDescent="0.3">
      <c r="A42" s="296" t="s">
        <v>502</v>
      </c>
      <c r="B42" s="46" t="s">
        <v>113</v>
      </c>
      <c r="C42" s="58"/>
      <c r="D42" s="67" t="s">
        <v>114</v>
      </c>
      <c r="E42" s="59"/>
      <c r="F42" s="308"/>
      <c r="G42" s="622"/>
      <c r="H42" s="623"/>
      <c r="I42" s="619"/>
      <c r="J42" s="619"/>
      <c r="K42" s="619"/>
      <c r="L42" s="619"/>
      <c r="M42" s="619"/>
      <c r="N42" s="619"/>
      <c r="O42" s="619"/>
      <c r="P42" s="619"/>
      <c r="Q42" s="619"/>
      <c r="R42" s="619"/>
      <c r="S42" s="619"/>
      <c r="T42" s="619"/>
      <c r="U42" s="619"/>
      <c r="V42" s="619"/>
      <c r="W42" s="619"/>
      <c r="X42" s="619"/>
      <c r="Y42" s="619"/>
      <c r="Z42" s="619"/>
    </row>
    <row r="43" spans="1:26" x14ac:dyDescent="0.3">
      <c r="A43" s="296"/>
      <c r="B43" s="55"/>
      <c r="C43" s="56"/>
      <c r="D43" s="62"/>
      <c r="E43" s="57"/>
      <c r="F43" s="307"/>
      <c r="G43" s="621"/>
      <c r="H43" s="620"/>
      <c r="I43" s="619"/>
      <c r="J43" s="619"/>
      <c r="K43" s="619"/>
      <c r="L43" s="619"/>
      <c r="M43" s="619"/>
      <c r="N43" s="619"/>
      <c r="O43" s="619"/>
      <c r="P43" s="619"/>
      <c r="Q43" s="619"/>
      <c r="R43" s="619"/>
      <c r="S43" s="619"/>
      <c r="T43" s="619"/>
      <c r="U43" s="619"/>
      <c r="V43" s="619"/>
      <c r="W43" s="619"/>
      <c r="X43" s="619"/>
      <c r="Y43" s="619"/>
      <c r="Z43" s="619"/>
    </row>
    <row r="44" spans="1:26" ht="66" x14ac:dyDescent="0.3">
      <c r="A44" s="296" t="s">
        <v>503</v>
      </c>
      <c r="B44" s="46" t="s">
        <v>607</v>
      </c>
      <c r="C44" s="56"/>
      <c r="D44" s="62" t="s">
        <v>1074</v>
      </c>
      <c r="E44" s="66" t="s">
        <v>2</v>
      </c>
      <c r="F44" s="312" t="s">
        <v>109</v>
      </c>
      <c r="G44" s="621">
        <v>0</v>
      </c>
      <c r="H44" s="620">
        <f>G44*$F44</f>
        <v>0</v>
      </c>
      <c r="I44" s="619"/>
      <c r="J44" s="619"/>
      <c r="K44" s="619"/>
      <c r="L44" s="619"/>
      <c r="M44" s="619"/>
      <c r="N44" s="619"/>
      <c r="O44" s="619"/>
      <c r="P44" s="619"/>
      <c r="Q44" s="619"/>
      <c r="R44" s="619"/>
      <c r="S44" s="619"/>
      <c r="T44" s="619"/>
      <c r="U44" s="619"/>
      <c r="V44" s="619"/>
      <c r="W44" s="619"/>
      <c r="X44" s="619"/>
      <c r="Y44" s="619"/>
      <c r="Z44" s="619"/>
    </row>
    <row r="45" spans="1:26" x14ac:dyDescent="0.3">
      <c r="A45" s="296"/>
      <c r="B45" s="55"/>
      <c r="C45" s="56"/>
      <c r="D45" s="75"/>
      <c r="E45" s="66"/>
      <c r="F45" s="312"/>
      <c r="G45" s="621"/>
      <c r="H45" s="620"/>
      <c r="I45" s="619"/>
      <c r="J45" s="619"/>
      <c r="K45" s="619"/>
      <c r="L45" s="619"/>
      <c r="M45" s="619"/>
      <c r="N45" s="619"/>
      <c r="O45" s="619"/>
      <c r="P45" s="619"/>
      <c r="Q45" s="619"/>
      <c r="R45" s="619"/>
      <c r="S45" s="619"/>
      <c r="T45" s="619"/>
      <c r="U45" s="619"/>
      <c r="V45" s="619"/>
      <c r="W45" s="619"/>
      <c r="X45" s="619"/>
      <c r="Y45" s="619"/>
      <c r="Z45" s="619"/>
    </row>
    <row r="46" spans="1:26" x14ac:dyDescent="0.3">
      <c r="A46" s="297" t="s">
        <v>504</v>
      </c>
      <c r="B46" s="46" t="s">
        <v>3</v>
      </c>
      <c r="C46" s="58"/>
      <c r="D46" s="49" t="s">
        <v>115</v>
      </c>
      <c r="E46" s="59"/>
      <c r="F46" s="308"/>
      <c r="G46" s="622"/>
      <c r="H46" s="623"/>
      <c r="I46" s="619"/>
      <c r="J46" s="619"/>
      <c r="K46" s="619"/>
      <c r="L46" s="619"/>
      <c r="M46" s="619"/>
      <c r="N46" s="619"/>
      <c r="O46" s="619"/>
      <c r="P46" s="619"/>
      <c r="Q46" s="619"/>
      <c r="R46" s="619"/>
      <c r="S46" s="619"/>
      <c r="T46" s="619"/>
      <c r="U46" s="619"/>
      <c r="V46" s="619"/>
      <c r="W46" s="619"/>
      <c r="X46" s="619"/>
      <c r="Y46" s="619"/>
      <c r="Z46" s="619"/>
    </row>
    <row r="47" spans="1:26" x14ac:dyDescent="0.3">
      <c r="A47" s="296"/>
      <c r="B47" s="55"/>
      <c r="C47" s="56"/>
      <c r="D47" s="75"/>
      <c r="E47" s="66"/>
      <c r="F47" s="312"/>
      <c r="G47" s="621"/>
      <c r="H47" s="620"/>
      <c r="I47" s="619"/>
      <c r="J47" s="619"/>
      <c r="K47" s="619"/>
      <c r="L47" s="619"/>
      <c r="M47" s="619"/>
      <c r="N47" s="619"/>
      <c r="O47" s="619"/>
      <c r="P47" s="619"/>
      <c r="Q47" s="619"/>
      <c r="R47" s="619"/>
      <c r="S47" s="619"/>
      <c r="T47" s="619"/>
      <c r="U47" s="619"/>
      <c r="V47" s="619"/>
      <c r="W47" s="619"/>
      <c r="X47" s="619"/>
      <c r="Y47" s="619"/>
      <c r="Z47" s="619"/>
    </row>
    <row r="48" spans="1:26" x14ac:dyDescent="0.3">
      <c r="A48" s="296" t="s">
        <v>505</v>
      </c>
      <c r="B48" s="55" t="s">
        <v>3</v>
      </c>
      <c r="C48" s="55"/>
      <c r="D48" s="62" t="s">
        <v>116</v>
      </c>
      <c r="E48" s="66" t="s">
        <v>2</v>
      </c>
      <c r="F48" s="312" t="s">
        <v>109</v>
      </c>
      <c r="G48" s="621">
        <v>0</v>
      </c>
      <c r="H48" s="620">
        <f>G48*$F48</f>
        <v>0</v>
      </c>
      <c r="I48" s="619"/>
      <c r="J48" s="619"/>
      <c r="K48" s="619"/>
      <c r="L48" s="619"/>
      <c r="M48" s="619"/>
      <c r="N48" s="619"/>
      <c r="O48" s="619"/>
      <c r="P48" s="619"/>
      <c r="Q48" s="619"/>
      <c r="R48" s="619"/>
      <c r="S48" s="619"/>
      <c r="T48" s="619"/>
      <c r="U48" s="619"/>
      <c r="V48" s="619"/>
      <c r="W48" s="619"/>
      <c r="X48" s="619"/>
      <c r="Y48" s="619"/>
      <c r="Z48" s="619"/>
    </row>
    <row r="49" spans="1:26" x14ac:dyDescent="0.3">
      <c r="A49" s="296"/>
      <c r="B49" s="55"/>
      <c r="C49" s="55"/>
      <c r="D49" s="62"/>
      <c r="E49" s="66"/>
      <c r="F49" s="312"/>
      <c r="G49" s="621"/>
      <c r="H49" s="620"/>
      <c r="I49" s="619"/>
      <c r="J49" s="619"/>
      <c r="K49" s="619"/>
      <c r="L49" s="619"/>
      <c r="M49" s="619"/>
      <c r="N49" s="619"/>
      <c r="O49" s="619"/>
      <c r="P49" s="619"/>
      <c r="Q49" s="619"/>
      <c r="R49" s="619"/>
      <c r="S49" s="619"/>
      <c r="T49" s="619"/>
      <c r="U49" s="619"/>
      <c r="V49" s="619"/>
      <c r="W49" s="619"/>
      <c r="X49" s="619"/>
      <c r="Y49" s="619"/>
      <c r="Z49" s="619"/>
    </row>
    <row r="50" spans="1:26" x14ac:dyDescent="0.3">
      <c r="A50" s="296" t="s">
        <v>506</v>
      </c>
      <c r="B50" s="55" t="s">
        <v>26</v>
      </c>
      <c r="C50" s="55"/>
      <c r="D50" s="62" t="s">
        <v>117</v>
      </c>
      <c r="E50" s="66" t="s">
        <v>2</v>
      </c>
      <c r="F50" s="312" t="s">
        <v>109</v>
      </c>
      <c r="G50" s="621">
        <v>0</v>
      </c>
      <c r="H50" s="620">
        <f>G50*$F50</f>
        <v>0</v>
      </c>
      <c r="I50" s="619"/>
      <c r="J50" s="619"/>
      <c r="K50" s="619"/>
      <c r="L50" s="619"/>
      <c r="M50" s="619"/>
      <c r="N50" s="619"/>
      <c r="O50" s="619"/>
      <c r="P50" s="619"/>
      <c r="Q50" s="619"/>
      <c r="R50" s="619"/>
      <c r="S50" s="619"/>
      <c r="T50" s="619"/>
      <c r="U50" s="619"/>
      <c r="V50" s="619"/>
      <c r="W50" s="619"/>
      <c r="X50" s="619"/>
      <c r="Y50" s="619"/>
      <c r="Z50" s="619"/>
    </row>
    <row r="51" spans="1:26" x14ac:dyDescent="0.3">
      <c r="A51" s="296"/>
      <c r="B51" s="55"/>
      <c r="C51" s="56"/>
      <c r="D51" s="54"/>
      <c r="E51" s="66"/>
      <c r="F51" s="307"/>
      <c r="G51" s="621"/>
      <c r="H51" s="620"/>
      <c r="I51" s="619"/>
      <c r="J51" s="619"/>
      <c r="K51" s="619"/>
      <c r="L51" s="619"/>
      <c r="M51" s="619"/>
      <c r="N51" s="619"/>
      <c r="O51" s="619"/>
      <c r="P51" s="619"/>
      <c r="Q51" s="619"/>
      <c r="R51" s="619"/>
      <c r="S51" s="619"/>
      <c r="T51" s="619"/>
      <c r="U51" s="619"/>
      <c r="V51" s="619"/>
      <c r="W51" s="619"/>
      <c r="X51" s="619"/>
      <c r="Y51" s="619"/>
      <c r="Z51" s="619"/>
    </row>
    <row r="52" spans="1:26" x14ac:dyDescent="0.3">
      <c r="A52" s="297" t="s">
        <v>208</v>
      </c>
      <c r="B52" s="55" t="s">
        <v>118</v>
      </c>
      <c r="C52" s="56"/>
      <c r="D52" s="49" t="s">
        <v>119</v>
      </c>
      <c r="E52" s="66"/>
      <c r="F52" s="307"/>
      <c r="G52" s="621"/>
      <c r="H52" s="620"/>
      <c r="I52" s="619"/>
      <c r="J52" s="619"/>
      <c r="K52" s="619"/>
      <c r="L52" s="619"/>
      <c r="M52" s="619"/>
      <c r="N52" s="619"/>
      <c r="O52" s="619"/>
      <c r="P52" s="619"/>
      <c r="Q52" s="619"/>
      <c r="R52" s="619"/>
      <c r="S52" s="619"/>
      <c r="T52" s="619"/>
      <c r="U52" s="619"/>
      <c r="V52" s="619"/>
      <c r="W52" s="619"/>
      <c r="X52" s="619"/>
      <c r="Y52" s="619"/>
      <c r="Z52" s="619"/>
    </row>
    <row r="53" spans="1:26" x14ac:dyDescent="0.3">
      <c r="A53" s="296"/>
      <c r="B53" s="55"/>
      <c r="C53" s="56"/>
      <c r="D53" s="62"/>
      <c r="E53" s="66"/>
      <c r="F53" s="307"/>
      <c r="G53" s="621"/>
      <c r="H53" s="620"/>
      <c r="I53" s="619"/>
      <c r="J53" s="619"/>
      <c r="K53" s="619"/>
      <c r="L53" s="619"/>
      <c r="M53" s="619"/>
      <c r="N53" s="619"/>
      <c r="O53" s="619"/>
      <c r="P53" s="619"/>
      <c r="Q53" s="619"/>
      <c r="R53" s="619"/>
      <c r="S53" s="619"/>
      <c r="T53" s="619"/>
      <c r="U53" s="619"/>
      <c r="V53" s="619"/>
      <c r="W53" s="619"/>
      <c r="X53" s="619"/>
      <c r="Y53" s="619"/>
      <c r="Z53" s="619"/>
    </row>
    <row r="54" spans="1:26" ht="33" x14ac:dyDescent="0.3">
      <c r="A54" s="296" t="s">
        <v>507</v>
      </c>
      <c r="B54" s="46" t="s">
        <v>118</v>
      </c>
      <c r="C54" s="56"/>
      <c r="D54" s="62" t="s">
        <v>120</v>
      </c>
      <c r="E54" s="66" t="s">
        <v>2</v>
      </c>
      <c r="F54" s="307" t="s">
        <v>109</v>
      </c>
      <c r="G54" s="621">
        <v>0</v>
      </c>
      <c r="H54" s="620">
        <f>G54*$F54</f>
        <v>0</v>
      </c>
      <c r="I54" s="619"/>
      <c r="J54" s="619"/>
      <c r="K54" s="619"/>
      <c r="L54" s="619"/>
      <c r="M54" s="619"/>
      <c r="N54" s="619"/>
      <c r="O54" s="619"/>
      <c r="P54" s="619"/>
      <c r="Q54" s="619"/>
      <c r="R54" s="619"/>
      <c r="S54" s="619"/>
      <c r="T54" s="619"/>
      <c r="U54" s="619"/>
      <c r="V54" s="619"/>
      <c r="W54" s="619"/>
      <c r="X54" s="619"/>
      <c r="Y54" s="619"/>
      <c r="Z54" s="619"/>
    </row>
    <row r="55" spans="1:26" x14ac:dyDescent="0.3">
      <c r="A55" s="296"/>
      <c r="B55" s="55"/>
      <c r="C55" s="56"/>
      <c r="D55" s="76"/>
      <c r="E55" s="57"/>
      <c r="F55" s="307"/>
      <c r="G55" s="621"/>
      <c r="H55" s="620"/>
      <c r="I55" s="619"/>
      <c r="J55" s="619"/>
      <c r="K55" s="619"/>
      <c r="L55" s="619"/>
      <c r="M55" s="619"/>
      <c r="N55" s="619"/>
      <c r="O55" s="619"/>
      <c r="P55" s="619"/>
      <c r="Q55" s="619"/>
      <c r="R55" s="619"/>
      <c r="S55" s="619"/>
      <c r="T55" s="619"/>
      <c r="U55" s="619"/>
      <c r="V55" s="619"/>
      <c r="W55" s="619"/>
      <c r="X55" s="619"/>
      <c r="Y55" s="619"/>
      <c r="Z55" s="619"/>
    </row>
    <row r="56" spans="1:26" ht="33" x14ac:dyDescent="0.3">
      <c r="A56" s="297" t="s">
        <v>508</v>
      </c>
      <c r="B56" s="46"/>
      <c r="C56" s="56"/>
      <c r="D56" s="49" t="s">
        <v>121</v>
      </c>
      <c r="E56" s="66"/>
      <c r="F56" s="307"/>
      <c r="G56" s="621"/>
      <c r="H56" s="620"/>
      <c r="I56" s="619"/>
      <c r="J56" s="619"/>
      <c r="K56" s="619"/>
      <c r="L56" s="619"/>
      <c r="M56" s="619"/>
      <c r="N56" s="619"/>
      <c r="O56" s="619"/>
      <c r="P56" s="619"/>
      <c r="Q56" s="619"/>
      <c r="R56" s="619"/>
      <c r="S56" s="619"/>
      <c r="T56" s="619"/>
      <c r="U56" s="619"/>
      <c r="V56" s="619"/>
      <c r="W56" s="619"/>
      <c r="X56" s="619"/>
      <c r="Y56" s="619"/>
      <c r="Z56" s="619"/>
    </row>
    <row r="57" spans="1:26" x14ac:dyDescent="0.3">
      <c r="A57" s="296"/>
      <c r="B57" s="77"/>
      <c r="C57" s="56"/>
      <c r="D57" s="54"/>
      <c r="E57" s="66"/>
      <c r="F57" s="307"/>
      <c r="G57" s="621"/>
      <c r="H57" s="620"/>
      <c r="I57" s="619"/>
      <c r="J57" s="619"/>
      <c r="K57" s="619"/>
      <c r="L57" s="619"/>
      <c r="M57" s="619"/>
      <c r="N57" s="619"/>
      <c r="O57" s="619"/>
      <c r="P57" s="619"/>
      <c r="Q57" s="619"/>
      <c r="R57" s="619"/>
      <c r="S57" s="619"/>
      <c r="T57" s="619"/>
      <c r="U57" s="619"/>
      <c r="V57" s="619"/>
      <c r="W57" s="619"/>
      <c r="X57" s="619"/>
      <c r="Y57" s="619"/>
      <c r="Z57" s="619"/>
    </row>
    <row r="58" spans="1:26" x14ac:dyDescent="0.3">
      <c r="A58" s="296" t="s">
        <v>509</v>
      </c>
      <c r="B58" s="78"/>
      <c r="C58" s="65"/>
      <c r="D58" s="62" t="s">
        <v>4</v>
      </c>
      <c r="E58" s="66" t="s">
        <v>2</v>
      </c>
      <c r="F58" s="307" t="s">
        <v>109</v>
      </c>
      <c r="G58" s="621">
        <v>0</v>
      </c>
      <c r="H58" s="620">
        <f>G58*$F58</f>
        <v>0</v>
      </c>
      <c r="I58" s="619"/>
      <c r="J58" s="619"/>
      <c r="K58" s="619"/>
      <c r="L58" s="619"/>
      <c r="M58" s="619"/>
      <c r="N58" s="619"/>
      <c r="O58" s="619"/>
      <c r="P58" s="619"/>
      <c r="Q58" s="619"/>
      <c r="R58" s="619"/>
      <c r="S58" s="619"/>
      <c r="T58" s="619"/>
      <c r="U58" s="619"/>
      <c r="V58" s="619"/>
      <c r="W58" s="619"/>
      <c r="X58" s="619"/>
      <c r="Y58" s="619"/>
      <c r="Z58" s="619"/>
    </row>
    <row r="59" spans="1:26" x14ac:dyDescent="0.3">
      <c r="A59" s="296"/>
      <c r="B59" s="77"/>
      <c r="C59" s="56"/>
      <c r="D59" s="62"/>
      <c r="E59" s="66"/>
      <c r="F59" s="312"/>
      <c r="G59" s="621"/>
      <c r="H59" s="620"/>
      <c r="I59" s="619"/>
      <c r="J59" s="619"/>
      <c r="K59" s="619"/>
      <c r="L59" s="619"/>
      <c r="M59" s="619"/>
      <c r="N59" s="619"/>
      <c r="O59" s="619"/>
      <c r="P59" s="619"/>
      <c r="Q59" s="619"/>
      <c r="R59" s="619"/>
      <c r="S59" s="619"/>
      <c r="T59" s="619"/>
      <c r="U59" s="619"/>
      <c r="V59" s="619"/>
      <c r="W59" s="619"/>
      <c r="X59" s="619"/>
      <c r="Y59" s="619"/>
      <c r="Z59" s="619"/>
    </row>
    <row r="60" spans="1:26" x14ac:dyDescent="0.3">
      <c r="A60" s="296" t="s">
        <v>510</v>
      </c>
      <c r="B60" s="77"/>
      <c r="C60" s="56"/>
      <c r="D60" s="62" t="s">
        <v>5</v>
      </c>
      <c r="E60" s="66" t="s">
        <v>2</v>
      </c>
      <c r="F60" s="307" t="s">
        <v>109</v>
      </c>
      <c r="G60" s="621">
        <v>0</v>
      </c>
      <c r="H60" s="620">
        <f>G60*$F60</f>
        <v>0</v>
      </c>
      <c r="I60" s="619"/>
      <c r="J60" s="619"/>
      <c r="K60" s="619"/>
      <c r="L60" s="619"/>
      <c r="M60" s="619"/>
      <c r="N60" s="619"/>
      <c r="O60" s="619"/>
      <c r="P60" s="619"/>
      <c r="Q60" s="619"/>
      <c r="R60" s="619"/>
      <c r="S60" s="619"/>
      <c r="T60" s="619"/>
      <c r="U60" s="619"/>
      <c r="V60" s="619"/>
      <c r="W60" s="619"/>
      <c r="X60" s="619"/>
      <c r="Y60" s="619"/>
      <c r="Z60" s="619"/>
    </row>
    <row r="61" spans="1:26" x14ac:dyDescent="0.3">
      <c r="A61" s="296"/>
      <c r="B61" s="77"/>
      <c r="C61" s="56"/>
      <c r="D61" s="62"/>
      <c r="E61" s="66"/>
      <c r="F61" s="307"/>
      <c r="G61" s="634"/>
      <c r="H61" s="620"/>
      <c r="I61" s="619"/>
      <c r="J61" s="619"/>
      <c r="K61" s="619"/>
      <c r="L61" s="619"/>
      <c r="M61" s="619"/>
      <c r="N61" s="619"/>
      <c r="O61" s="619"/>
      <c r="P61" s="619"/>
      <c r="Q61" s="619"/>
      <c r="R61" s="619"/>
      <c r="S61" s="619"/>
      <c r="T61" s="619"/>
      <c r="U61" s="619"/>
      <c r="V61" s="619"/>
      <c r="W61" s="619"/>
      <c r="X61" s="619"/>
      <c r="Y61" s="619"/>
      <c r="Z61" s="619"/>
    </row>
    <row r="62" spans="1:26" x14ac:dyDescent="0.3">
      <c r="A62" s="296" t="s">
        <v>511</v>
      </c>
      <c r="B62" s="77"/>
      <c r="C62" s="56"/>
      <c r="D62" s="62" t="s">
        <v>122</v>
      </c>
      <c r="E62" s="66" t="s">
        <v>2</v>
      </c>
      <c r="F62" s="307" t="s">
        <v>109</v>
      </c>
      <c r="G62" s="621">
        <v>0</v>
      </c>
      <c r="H62" s="620">
        <f>G62*$F62</f>
        <v>0</v>
      </c>
      <c r="I62" s="635"/>
      <c r="J62" s="619"/>
      <c r="K62" s="619"/>
      <c r="L62" s="619"/>
      <c r="M62" s="619"/>
      <c r="N62" s="619"/>
      <c r="O62" s="619"/>
      <c r="P62" s="619"/>
      <c r="Q62" s="619"/>
      <c r="R62" s="619"/>
      <c r="S62" s="619"/>
      <c r="T62" s="619"/>
      <c r="U62" s="619"/>
      <c r="V62" s="619"/>
      <c r="W62" s="619"/>
      <c r="X62" s="619"/>
      <c r="Y62" s="619"/>
      <c r="Z62" s="619"/>
    </row>
    <row r="63" spans="1:26" x14ac:dyDescent="0.3">
      <c r="A63" s="296"/>
      <c r="B63" s="55"/>
      <c r="C63" s="56"/>
      <c r="D63" s="54"/>
      <c r="E63" s="66"/>
      <c r="F63" s="307"/>
      <c r="G63" s="621"/>
      <c r="H63" s="620"/>
      <c r="I63" s="619"/>
      <c r="J63" s="619"/>
      <c r="K63" s="619"/>
      <c r="L63" s="619"/>
      <c r="M63" s="619"/>
      <c r="N63" s="619"/>
      <c r="O63" s="619"/>
      <c r="P63" s="619"/>
      <c r="Q63" s="619"/>
      <c r="R63" s="619"/>
      <c r="S63" s="619"/>
      <c r="T63" s="619"/>
      <c r="U63" s="619"/>
      <c r="V63" s="619"/>
      <c r="W63" s="619"/>
      <c r="X63" s="619"/>
      <c r="Y63" s="619"/>
      <c r="Z63" s="619"/>
    </row>
    <row r="64" spans="1:26" ht="33" x14ac:dyDescent="0.3">
      <c r="A64" s="296" t="s">
        <v>512</v>
      </c>
      <c r="B64" s="77"/>
      <c r="C64" s="56"/>
      <c r="D64" s="62" t="s">
        <v>123</v>
      </c>
      <c r="E64" s="66" t="s">
        <v>2</v>
      </c>
      <c r="F64" s="307" t="s">
        <v>109</v>
      </c>
      <c r="G64" s="621">
        <v>0</v>
      </c>
      <c r="H64" s="620">
        <f>G64*$F64</f>
        <v>0</v>
      </c>
      <c r="I64" s="635"/>
      <c r="J64" s="619"/>
      <c r="K64" s="619"/>
      <c r="L64" s="619"/>
      <c r="M64" s="619"/>
      <c r="N64" s="619"/>
      <c r="O64" s="619"/>
      <c r="P64" s="619"/>
      <c r="Q64" s="619"/>
      <c r="R64" s="619"/>
      <c r="S64" s="619"/>
      <c r="T64" s="619"/>
      <c r="U64" s="619"/>
      <c r="V64" s="619"/>
      <c r="W64" s="619"/>
      <c r="X64" s="619"/>
      <c r="Y64" s="619"/>
      <c r="Z64" s="619"/>
    </row>
    <row r="65" spans="1:26" s="79" customFormat="1" x14ac:dyDescent="0.3">
      <c r="A65" s="296"/>
      <c r="B65" s="77"/>
      <c r="C65" s="56"/>
      <c r="D65" s="62"/>
      <c r="E65" s="66"/>
      <c r="F65" s="307"/>
      <c r="G65" s="634"/>
      <c r="H65" s="620"/>
      <c r="I65" s="636"/>
      <c r="J65" s="636"/>
      <c r="K65" s="636"/>
      <c r="L65" s="636"/>
      <c r="M65" s="636"/>
      <c r="N65" s="636"/>
      <c r="O65" s="636"/>
      <c r="P65" s="636"/>
      <c r="Q65" s="636"/>
      <c r="R65" s="636"/>
      <c r="S65" s="636"/>
      <c r="T65" s="636"/>
      <c r="U65" s="636"/>
      <c r="V65" s="636"/>
      <c r="W65" s="636"/>
      <c r="X65" s="636"/>
      <c r="Y65" s="636"/>
      <c r="Z65" s="636"/>
    </row>
    <row r="66" spans="1:26" s="79" customFormat="1" ht="33" x14ac:dyDescent="0.3">
      <c r="A66" s="296" t="s">
        <v>513</v>
      </c>
      <c r="B66" s="77"/>
      <c r="C66" s="56"/>
      <c r="D66" s="62" t="s">
        <v>124</v>
      </c>
      <c r="E66" s="66" t="s">
        <v>2</v>
      </c>
      <c r="F66" s="307" t="s">
        <v>109</v>
      </c>
      <c r="G66" s="621">
        <v>0</v>
      </c>
      <c r="H66" s="620">
        <f>G66*$F66</f>
        <v>0</v>
      </c>
      <c r="I66" s="636"/>
      <c r="J66" s="636"/>
      <c r="K66" s="636"/>
      <c r="L66" s="636"/>
      <c r="M66" s="636"/>
      <c r="N66" s="636"/>
      <c r="O66" s="636"/>
      <c r="P66" s="636"/>
      <c r="Q66" s="636"/>
      <c r="R66" s="636"/>
      <c r="S66" s="636"/>
      <c r="T66" s="636"/>
      <c r="U66" s="636"/>
      <c r="V66" s="636"/>
      <c r="W66" s="636"/>
      <c r="X66" s="636"/>
      <c r="Y66" s="636"/>
      <c r="Z66" s="636"/>
    </row>
    <row r="67" spans="1:26" s="79" customFormat="1" x14ac:dyDescent="0.3">
      <c r="A67" s="296"/>
      <c r="B67" s="77"/>
      <c r="C67" s="56"/>
      <c r="D67" s="62"/>
      <c r="E67" s="66"/>
      <c r="F67" s="307"/>
      <c r="G67" s="634"/>
      <c r="H67" s="620"/>
      <c r="I67" s="636"/>
      <c r="J67" s="636"/>
      <c r="K67" s="636"/>
      <c r="L67" s="636"/>
      <c r="M67" s="636"/>
      <c r="N67" s="636"/>
      <c r="O67" s="636"/>
      <c r="P67" s="636"/>
      <c r="Q67" s="636"/>
      <c r="R67" s="636"/>
      <c r="S67" s="636"/>
      <c r="T67" s="636"/>
      <c r="U67" s="636"/>
      <c r="V67" s="636"/>
      <c r="W67" s="636"/>
      <c r="X67" s="636"/>
      <c r="Y67" s="636"/>
      <c r="Z67" s="636"/>
    </row>
    <row r="68" spans="1:26" x14ac:dyDescent="0.3">
      <c r="A68" s="296" t="s">
        <v>514</v>
      </c>
      <c r="B68" s="77"/>
      <c r="C68" s="56"/>
      <c r="D68" s="62" t="s">
        <v>125</v>
      </c>
      <c r="E68" s="66" t="s">
        <v>2</v>
      </c>
      <c r="F68" s="307" t="s">
        <v>109</v>
      </c>
      <c r="G68" s="621">
        <v>0</v>
      </c>
      <c r="H68" s="620">
        <f>G68*$F68</f>
        <v>0</v>
      </c>
      <c r="I68" s="619"/>
      <c r="J68" s="619"/>
      <c r="K68" s="619"/>
      <c r="L68" s="619"/>
      <c r="M68" s="619"/>
      <c r="N68" s="619"/>
      <c r="O68" s="619"/>
      <c r="P68" s="619"/>
      <c r="Q68" s="619"/>
      <c r="R68" s="619"/>
      <c r="S68" s="619"/>
      <c r="T68" s="619"/>
      <c r="U68" s="619"/>
      <c r="V68" s="619"/>
      <c r="W68" s="619"/>
      <c r="X68" s="619"/>
      <c r="Y68" s="619"/>
      <c r="Z68" s="619"/>
    </row>
    <row r="69" spans="1:26" x14ac:dyDescent="0.3">
      <c r="A69" s="296"/>
      <c r="B69" s="77"/>
      <c r="C69" s="56"/>
      <c r="D69" s="62"/>
      <c r="E69" s="66"/>
      <c r="F69" s="307"/>
      <c r="G69" s="621"/>
      <c r="H69" s="620"/>
      <c r="I69" s="619"/>
      <c r="J69" s="619"/>
      <c r="K69" s="619"/>
      <c r="L69" s="619"/>
      <c r="M69" s="619"/>
      <c r="N69" s="619"/>
      <c r="O69" s="619"/>
      <c r="P69" s="619"/>
      <c r="Q69" s="619"/>
      <c r="R69" s="619"/>
      <c r="S69" s="619"/>
      <c r="T69" s="619"/>
      <c r="U69" s="619"/>
      <c r="V69" s="619"/>
      <c r="W69" s="619"/>
      <c r="X69" s="619"/>
      <c r="Y69" s="619"/>
      <c r="Z69" s="619"/>
    </row>
    <row r="70" spans="1:26" x14ac:dyDescent="0.3">
      <c r="A70" s="296"/>
      <c r="B70" s="77"/>
      <c r="C70" s="56"/>
      <c r="D70" s="62"/>
      <c r="E70" s="66"/>
      <c r="F70" s="307"/>
      <c r="G70" s="621"/>
      <c r="H70" s="620"/>
      <c r="I70" s="619"/>
      <c r="J70" s="619"/>
      <c r="K70" s="619"/>
      <c r="L70" s="619"/>
      <c r="M70" s="619"/>
      <c r="N70" s="619"/>
      <c r="O70" s="619"/>
      <c r="P70" s="619"/>
      <c r="Q70" s="619"/>
      <c r="R70" s="619"/>
      <c r="S70" s="619"/>
      <c r="T70" s="619"/>
      <c r="U70" s="619"/>
      <c r="V70" s="619"/>
      <c r="W70" s="619"/>
      <c r="X70" s="619"/>
      <c r="Y70" s="619"/>
      <c r="Z70" s="619"/>
    </row>
    <row r="71" spans="1:26" s="71" customFormat="1" x14ac:dyDescent="0.3">
      <c r="A71" s="298"/>
      <c r="B71" s="68"/>
      <c r="C71" s="68"/>
      <c r="D71" s="498" t="s">
        <v>643</v>
      </c>
      <c r="E71" s="70"/>
      <c r="F71" s="313"/>
      <c r="G71" s="651"/>
      <c r="H71" s="652">
        <f>SUM(H37:H70)</f>
        <v>0</v>
      </c>
      <c r="I71" s="633"/>
      <c r="J71" s="633"/>
      <c r="K71" s="633"/>
      <c r="L71" s="633"/>
      <c r="M71" s="633"/>
      <c r="N71" s="633"/>
      <c r="O71" s="633"/>
      <c r="P71" s="633"/>
      <c r="Q71" s="633"/>
      <c r="R71" s="633"/>
      <c r="S71" s="633"/>
      <c r="T71" s="633"/>
      <c r="U71" s="633"/>
      <c r="V71" s="633"/>
      <c r="W71" s="633"/>
      <c r="X71" s="633"/>
      <c r="Y71" s="633"/>
      <c r="Z71" s="633"/>
    </row>
    <row r="72" spans="1:26" s="71" customFormat="1" x14ac:dyDescent="0.3">
      <c r="A72" s="299"/>
      <c r="B72" s="72"/>
      <c r="C72" s="72"/>
      <c r="D72" s="499"/>
      <c r="E72" s="74"/>
      <c r="F72" s="314"/>
      <c r="G72" s="653"/>
      <c r="H72" s="654"/>
      <c r="I72" s="633"/>
      <c r="J72" s="633"/>
      <c r="K72" s="633"/>
      <c r="L72" s="633"/>
      <c r="M72" s="633"/>
      <c r="N72" s="633"/>
      <c r="O72" s="633"/>
      <c r="P72" s="633"/>
      <c r="Q72" s="633"/>
      <c r="R72" s="633"/>
      <c r="S72" s="633"/>
      <c r="T72" s="633"/>
      <c r="U72" s="633"/>
      <c r="V72" s="633"/>
      <c r="W72" s="633"/>
      <c r="X72" s="633"/>
      <c r="Y72" s="633"/>
      <c r="Z72" s="633"/>
    </row>
    <row r="73" spans="1:26" s="71" customFormat="1" x14ac:dyDescent="0.3">
      <c r="A73" s="298"/>
      <c r="B73" s="68"/>
      <c r="C73" s="68"/>
      <c r="D73" s="498"/>
      <c r="E73" s="70"/>
      <c r="F73" s="313"/>
      <c r="G73" s="651"/>
      <c r="H73" s="652"/>
      <c r="I73" s="633"/>
      <c r="J73" s="633"/>
      <c r="K73" s="633"/>
      <c r="L73" s="633"/>
      <c r="M73" s="633"/>
      <c r="N73" s="633"/>
      <c r="O73" s="633"/>
      <c r="P73" s="633"/>
      <c r="Q73" s="633"/>
      <c r="R73" s="633"/>
      <c r="S73" s="633"/>
      <c r="T73" s="633"/>
      <c r="U73" s="633"/>
      <c r="V73" s="633"/>
      <c r="W73" s="633"/>
      <c r="X73" s="633"/>
      <c r="Y73" s="633"/>
      <c r="Z73" s="633"/>
    </row>
    <row r="74" spans="1:26" s="71" customFormat="1" x14ac:dyDescent="0.3">
      <c r="A74" s="298"/>
      <c r="B74" s="68"/>
      <c r="C74" s="68"/>
      <c r="D74" s="498" t="s">
        <v>644</v>
      </c>
      <c r="E74" s="70"/>
      <c r="F74" s="313"/>
      <c r="G74" s="651"/>
      <c r="H74" s="652">
        <f>H71</f>
        <v>0</v>
      </c>
      <c r="I74" s="633"/>
      <c r="J74" s="633"/>
      <c r="K74" s="633"/>
      <c r="L74" s="633"/>
      <c r="M74" s="633"/>
      <c r="N74" s="633"/>
      <c r="O74" s="633"/>
      <c r="P74" s="633"/>
      <c r="Q74" s="633"/>
      <c r="R74" s="633"/>
      <c r="S74" s="633"/>
      <c r="T74" s="633"/>
      <c r="U74" s="633"/>
      <c r="V74" s="633"/>
      <c r="W74" s="633"/>
      <c r="X74" s="633"/>
      <c r="Y74" s="633"/>
      <c r="Z74" s="633"/>
    </row>
    <row r="75" spans="1:26" x14ac:dyDescent="0.3">
      <c r="A75" s="296"/>
      <c r="B75" s="55"/>
      <c r="C75" s="56"/>
      <c r="D75" s="62"/>
      <c r="E75" s="66"/>
      <c r="F75" s="311"/>
      <c r="G75" s="621"/>
      <c r="H75" s="620"/>
      <c r="I75" s="619"/>
      <c r="J75" s="619"/>
      <c r="K75" s="619"/>
      <c r="L75" s="619"/>
      <c r="M75" s="619"/>
      <c r="N75" s="619"/>
      <c r="O75" s="619"/>
      <c r="P75" s="619"/>
      <c r="Q75" s="619"/>
      <c r="R75" s="619"/>
      <c r="S75" s="619"/>
      <c r="T75" s="619"/>
      <c r="U75" s="619"/>
      <c r="V75" s="619"/>
      <c r="W75" s="619"/>
      <c r="X75" s="619"/>
      <c r="Y75" s="619"/>
      <c r="Z75" s="619"/>
    </row>
    <row r="76" spans="1:26" ht="33" x14ac:dyDescent="0.3">
      <c r="A76" s="297" t="s">
        <v>515</v>
      </c>
      <c r="B76" s="65">
        <v>8.4</v>
      </c>
      <c r="C76" s="65"/>
      <c r="D76" s="54" t="s">
        <v>126</v>
      </c>
      <c r="E76" s="66"/>
      <c r="F76" s="307"/>
      <c r="G76" s="621"/>
      <c r="H76" s="620"/>
      <c r="I76" s="619"/>
      <c r="J76" s="619"/>
      <c r="K76" s="619"/>
      <c r="L76" s="619"/>
      <c r="M76" s="619"/>
      <c r="N76" s="619"/>
      <c r="O76" s="619"/>
      <c r="P76" s="619"/>
      <c r="Q76" s="619"/>
      <c r="R76" s="619"/>
      <c r="S76" s="619"/>
      <c r="T76" s="619"/>
      <c r="U76" s="619"/>
      <c r="V76" s="619"/>
      <c r="W76" s="619"/>
      <c r="X76" s="619"/>
      <c r="Y76" s="619"/>
      <c r="Z76" s="619"/>
    </row>
    <row r="77" spans="1:26" x14ac:dyDescent="0.3">
      <c r="A77" s="296"/>
      <c r="B77" s="46"/>
      <c r="C77" s="65"/>
      <c r="D77" s="54"/>
      <c r="E77" s="66"/>
      <c r="F77" s="307"/>
      <c r="G77" s="621"/>
      <c r="H77" s="620"/>
      <c r="I77" s="619"/>
      <c r="J77" s="619"/>
      <c r="K77" s="619"/>
      <c r="L77" s="619"/>
      <c r="M77" s="619"/>
      <c r="N77" s="619"/>
      <c r="O77" s="619"/>
      <c r="P77" s="619"/>
      <c r="Q77" s="619"/>
      <c r="R77" s="619"/>
      <c r="S77" s="619"/>
      <c r="T77" s="619"/>
      <c r="U77" s="619"/>
      <c r="V77" s="619"/>
      <c r="W77" s="619"/>
      <c r="X77" s="619"/>
      <c r="Y77" s="619"/>
      <c r="Z77" s="619"/>
    </row>
    <row r="78" spans="1:26" x14ac:dyDescent="0.3">
      <c r="A78" s="296" t="s">
        <v>516</v>
      </c>
      <c r="B78" s="46" t="s">
        <v>6</v>
      </c>
      <c r="C78" s="58"/>
      <c r="D78" s="49" t="s">
        <v>1</v>
      </c>
      <c r="E78" s="59"/>
      <c r="F78" s="308"/>
      <c r="G78" s="622"/>
      <c r="H78" s="623"/>
      <c r="I78" s="619"/>
      <c r="J78" s="619"/>
      <c r="K78" s="619"/>
      <c r="L78" s="619"/>
      <c r="M78" s="619"/>
      <c r="N78" s="619"/>
      <c r="O78" s="619"/>
      <c r="P78" s="619"/>
      <c r="Q78" s="619"/>
      <c r="R78" s="619"/>
      <c r="S78" s="619"/>
      <c r="T78" s="619"/>
      <c r="U78" s="619"/>
      <c r="V78" s="619"/>
      <c r="W78" s="619"/>
      <c r="X78" s="619"/>
      <c r="Y78" s="619"/>
      <c r="Z78" s="619"/>
    </row>
    <row r="79" spans="1:26" x14ac:dyDescent="0.3">
      <c r="A79" s="296"/>
      <c r="B79" s="46"/>
      <c r="C79" s="65"/>
      <c r="D79" s="54"/>
      <c r="E79" s="66"/>
      <c r="F79" s="307"/>
      <c r="G79" s="621"/>
      <c r="H79" s="620"/>
      <c r="I79" s="619"/>
      <c r="J79" s="619"/>
      <c r="K79" s="619"/>
      <c r="L79" s="619"/>
      <c r="M79" s="619"/>
      <c r="N79" s="619"/>
      <c r="O79" s="619"/>
      <c r="P79" s="619"/>
      <c r="Q79" s="619"/>
      <c r="R79" s="619"/>
      <c r="S79" s="619"/>
      <c r="T79" s="619"/>
      <c r="U79" s="619"/>
      <c r="V79" s="619"/>
      <c r="W79" s="619"/>
      <c r="X79" s="619"/>
      <c r="Y79" s="619"/>
      <c r="Z79" s="619"/>
    </row>
    <row r="80" spans="1:26" ht="33" x14ac:dyDescent="0.3">
      <c r="A80" s="296" t="s">
        <v>517</v>
      </c>
      <c r="B80" s="55" t="s">
        <v>6</v>
      </c>
      <c r="C80" s="56"/>
      <c r="D80" s="62" t="s">
        <v>1075</v>
      </c>
      <c r="E80" s="66" t="s">
        <v>127</v>
      </c>
      <c r="F80" s="648">
        <v>0</v>
      </c>
      <c r="G80" s="621">
        <v>0</v>
      </c>
      <c r="H80" s="620">
        <f>G80*$F80</f>
        <v>0</v>
      </c>
      <c r="I80" s="619"/>
      <c r="J80" s="619"/>
      <c r="K80" s="619"/>
      <c r="L80" s="619"/>
      <c r="M80" s="619"/>
      <c r="N80" s="619"/>
      <c r="O80" s="619"/>
      <c r="P80" s="619"/>
      <c r="Q80" s="619"/>
      <c r="R80" s="619"/>
      <c r="S80" s="619"/>
      <c r="T80" s="619"/>
      <c r="U80" s="619"/>
      <c r="V80" s="619"/>
      <c r="W80" s="619"/>
      <c r="X80" s="619"/>
      <c r="Y80" s="619"/>
      <c r="Z80" s="619"/>
    </row>
    <row r="81" spans="1:26" x14ac:dyDescent="0.3">
      <c r="A81" s="296"/>
      <c r="B81" s="55"/>
      <c r="C81" s="56"/>
      <c r="D81" s="80"/>
      <c r="E81" s="66"/>
      <c r="F81" s="649"/>
      <c r="G81" s="621"/>
      <c r="H81" s="620"/>
      <c r="I81" s="619"/>
      <c r="J81" s="619"/>
      <c r="K81" s="619"/>
      <c r="L81" s="619"/>
      <c r="M81" s="619"/>
      <c r="N81" s="619"/>
      <c r="O81" s="619"/>
      <c r="P81" s="619"/>
      <c r="Q81" s="619"/>
      <c r="R81" s="619"/>
      <c r="S81" s="619"/>
      <c r="T81" s="619"/>
      <c r="U81" s="619"/>
      <c r="V81" s="619"/>
      <c r="W81" s="619"/>
      <c r="X81" s="619"/>
      <c r="Y81" s="619"/>
      <c r="Z81" s="619"/>
    </row>
    <row r="82" spans="1:26" x14ac:dyDescent="0.3">
      <c r="A82" s="297" t="s">
        <v>518</v>
      </c>
      <c r="B82" s="46" t="s">
        <v>128</v>
      </c>
      <c r="C82" s="56"/>
      <c r="D82" s="49" t="s">
        <v>129</v>
      </c>
      <c r="E82" s="66"/>
      <c r="F82" s="647"/>
      <c r="G82" s="621"/>
      <c r="H82" s="620"/>
      <c r="I82" s="619"/>
      <c r="J82" s="619"/>
      <c r="K82" s="619"/>
      <c r="L82" s="619"/>
      <c r="M82" s="619"/>
      <c r="N82" s="619"/>
      <c r="O82" s="619"/>
      <c r="P82" s="619"/>
      <c r="Q82" s="619"/>
      <c r="R82" s="619"/>
      <c r="S82" s="619"/>
      <c r="T82" s="619"/>
      <c r="U82" s="619"/>
      <c r="V82" s="619"/>
      <c r="W82" s="619"/>
      <c r="X82" s="619"/>
      <c r="Y82" s="619"/>
      <c r="Z82" s="619"/>
    </row>
    <row r="83" spans="1:26" x14ac:dyDescent="0.3">
      <c r="A83" s="296"/>
      <c r="B83" s="55"/>
      <c r="C83" s="56"/>
      <c r="D83" s="64"/>
      <c r="E83" s="66"/>
      <c r="F83" s="647"/>
      <c r="G83" s="621"/>
      <c r="H83" s="620"/>
      <c r="I83" s="619"/>
      <c r="J83" s="619"/>
      <c r="K83" s="619"/>
      <c r="L83" s="619"/>
      <c r="M83" s="619"/>
      <c r="N83" s="619"/>
      <c r="O83" s="619"/>
      <c r="P83" s="619"/>
      <c r="Q83" s="619"/>
      <c r="R83" s="619"/>
      <c r="S83" s="619"/>
      <c r="T83" s="619"/>
      <c r="U83" s="619"/>
      <c r="V83" s="619"/>
      <c r="W83" s="619"/>
      <c r="X83" s="619"/>
      <c r="Y83" s="619"/>
      <c r="Z83" s="619"/>
    </row>
    <row r="84" spans="1:26" x14ac:dyDescent="0.3">
      <c r="A84" s="296" t="s">
        <v>519</v>
      </c>
      <c r="B84" s="46" t="s">
        <v>130</v>
      </c>
      <c r="C84" s="58"/>
      <c r="D84" s="67" t="s">
        <v>112</v>
      </c>
      <c r="E84" s="59"/>
      <c r="F84" s="650"/>
      <c r="G84" s="622"/>
      <c r="H84" s="623"/>
      <c r="I84" s="619"/>
      <c r="J84" s="619"/>
      <c r="K84" s="619"/>
      <c r="L84" s="619"/>
      <c r="M84" s="619"/>
      <c r="N84" s="619"/>
      <c r="O84" s="619"/>
      <c r="P84" s="619"/>
      <c r="Q84" s="619"/>
      <c r="R84" s="619"/>
      <c r="S84" s="619"/>
      <c r="T84" s="619"/>
      <c r="U84" s="619"/>
      <c r="V84" s="619"/>
      <c r="W84" s="619"/>
      <c r="X84" s="619"/>
      <c r="Y84" s="619"/>
      <c r="Z84" s="619"/>
    </row>
    <row r="85" spans="1:26" x14ac:dyDescent="0.3">
      <c r="A85" s="296"/>
      <c r="B85" s="55"/>
      <c r="C85" s="56"/>
      <c r="D85" s="64"/>
      <c r="E85" s="66"/>
      <c r="F85" s="647"/>
      <c r="G85" s="621"/>
      <c r="H85" s="620"/>
      <c r="I85" s="619"/>
      <c r="J85" s="619"/>
      <c r="K85" s="619"/>
      <c r="L85" s="619"/>
      <c r="M85" s="619"/>
      <c r="N85" s="619"/>
      <c r="O85" s="619"/>
      <c r="P85" s="619"/>
      <c r="Q85" s="619"/>
      <c r="R85" s="619"/>
      <c r="S85" s="619"/>
      <c r="T85" s="619"/>
      <c r="U85" s="619"/>
      <c r="V85" s="619"/>
      <c r="W85" s="619"/>
      <c r="X85" s="619"/>
      <c r="Y85" s="619"/>
      <c r="Z85" s="619"/>
    </row>
    <row r="86" spans="1:26" ht="66" x14ac:dyDescent="0.3">
      <c r="A86" s="296" t="s">
        <v>520</v>
      </c>
      <c r="B86" s="46" t="s">
        <v>608</v>
      </c>
      <c r="C86" s="56"/>
      <c r="D86" s="62" t="s">
        <v>1076</v>
      </c>
      <c r="E86" s="66" t="s">
        <v>127</v>
      </c>
      <c r="F86" s="648">
        <v>0</v>
      </c>
      <c r="G86" s="621">
        <v>0</v>
      </c>
      <c r="H86" s="620">
        <f>G86*$F86</f>
        <v>0</v>
      </c>
      <c r="I86" s="619"/>
      <c r="J86" s="619"/>
      <c r="K86" s="619"/>
      <c r="L86" s="619"/>
      <c r="M86" s="619"/>
      <c r="N86" s="619"/>
      <c r="O86" s="619"/>
      <c r="P86" s="619"/>
      <c r="Q86" s="619"/>
      <c r="R86" s="619"/>
      <c r="S86" s="619"/>
      <c r="T86" s="619"/>
      <c r="U86" s="619"/>
      <c r="V86" s="619"/>
      <c r="W86" s="619"/>
      <c r="X86" s="619"/>
      <c r="Y86" s="619"/>
      <c r="Z86" s="619"/>
    </row>
    <row r="87" spans="1:26" x14ac:dyDescent="0.3">
      <c r="A87" s="296"/>
      <c r="B87" s="46"/>
      <c r="C87" s="56"/>
      <c r="D87" s="62"/>
      <c r="E87" s="66"/>
      <c r="F87" s="312"/>
      <c r="G87" s="621"/>
      <c r="H87" s="620"/>
      <c r="I87" s="619"/>
      <c r="J87" s="619"/>
      <c r="K87" s="619"/>
      <c r="L87" s="619"/>
      <c r="M87" s="619"/>
      <c r="N87" s="619"/>
      <c r="O87" s="619"/>
      <c r="P87" s="619"/>
      <c r="Q87" s="619"/>
      <c r="R87" s="619"/>
      <c r="S87" s="619"/>
      <c r="T87" s="619"/>
      <c r="U87" s="619"/>
      <c r="V87" s="619"/>
      <c r="W87" s="619"/>
      <c r="X87" s="619"/>
      <c r="Y87" s="619"/>
      <c r="Z87" s="619"/>
    </row>
    <row r="88" spans="1:26" x14ac:dyDescent="0.3">
      <c r="A88" s="296"/>
      <c r="B88" s="55"/>
      <c r="C88" s="56"/>
      <c r="D88" s="64" t="s">
        <v>131</v>
      </c>
      <c r="E88" s="57"/>
      <c r="F88" s="307"/>
      <c r="G88" s="621"/>
      <c r="H88" s="620"/>
      <c r="I88" s="619"/>
      <c r="J88" s="619"/>
      <c r="K88" s="619"/>
      <c r="L88" s="619"/>
      <c r="M88" s="619"/>
      <c r="N88" s="619"/>
      <c r="O88" s="619"/>
      <c r="P88" s="619"/>
      <c r="Q88" s="619"/>
      <c r="R88" s="619"/>
      <c r="S88" s="619"/>
      <c r="T88" s="619"/>
      <c r="U88" s="619"/>
      <c r="V88" s="619"/>
      <c r="W88" s="619"/>
      <c r="X88" s="619"/>
      <c r="Y88" s="619"/>
      <c r="Z88" s="619"/>
    </row>
    <row r="89" spans="1:26" ht="33" x14ac:dyDescent="0.3">
      <c r="A89" s="296" t="s">
        <v>521</v>
      </c>
      <c r="B89" s="55"/>
      <c r="C89" s="61"/>
      <c r="D89" s="62" t="s">
        <v>132</v>
      </c>
      <c r="E89" s="57" t="s">
        <v>45</v>
      </c>
      <c r="F89" s="312">
        <v>1</v>
      </c>
      <c r="G89" s="621">
        <v>0</v>
      </c>
      <c r="H89" s="620">
        <f>G89*$F89</f>
        <v>0</v>
      </c>
      <c r="I89" s="619"/>
      <c r="J89" s="619"/>
      <c r="K89" s="619"/>
      <c r="L89" s="619"/>
      <c r="M89" s="619"/>
      <c r="N89" s="619"/>
      <c r="O89" s="619"/>
      <c r="P89" s="619"/>
      <c r="Q89" s="619"/>
      <c r="R89" s="619"/>
      <c r="S89" s="619"/>
      <c r="T89" s="619"/>
      <c r="U89" s="619"/>
      <c r="V89" s="619"/>
      <c r="W89" s="619"/>
      <c r="X89" s="619"/>
      <c r="Y89" s="619"/>
      <c r="Z89" s="619"/>
    </row>
    <row r="90" spans="1:26" x14ac:dyDescent="0.3">
      <c r="A90" s="296"/>
      <c r="B90" s="55"/>
      <c r="C90" s="61"/>
      <c r="D90" s="62"/>
      <c r="E90" s="57"/>
      <c r="F90" s="312"/>
      <c r="G90" s="621"/>
      <c r="H90" s="620"/>
      <c r="I90" s="619"/>
      <c r="J90" s="619"/>
      <c r="K90" s="619"/>
      <c r="L90" s="619"/>
      <c r="M90" s="619"/>
      <c r="N90" s="619"/>
      <c r="O90" s="619"/>
      <c r="P90" s="619"/>
      <c r="Q90" s="619"/>
      <c r="R90" s="619"/>
      <c r="S90" s="619"/>
      <c r="T90" s="619"/>
      <c r="U90" s="619"/>
      <c r="V90" s="619"/>
      <c r="W90" s="619"/>
      <c r="X90" s="619"/>
      <c r="Y90" s="619"/>
      <c r="Z90" s="619"/>
    </row>
    <row r="91" spans="1:26" x14ac:dyDescent="0.3">
      <c r="A91" s="296" t="s">
        <v>522</v>
      </c>
      <c r="B91" s="46" t="s">
        <v>133</v>
      </c>
      <c r="C91" s="58"/>
      <c r="D91" s="67" t="s">
        <v>114</v>
      </c>
      <c r="E91" s="59"/>
      <c r="F91" s="308"/>
      <c r="G91" s="622"/>
      <c r="H91" s="623"/>
      <c r="I91" s="619"/>
      <c r="J91" s="619"/>
      <c r="K91" s="619"/>
      <c r="L91" s="619"/>
      <c r="M91" s="619"/>
      <c r="N91" s="619"/>
      <c r="O91" s="619"/>
      <c r="P91" s="619"/>
      <c r="Q91" s="619"/>
      <c r="R91" s="619"/>
      <c r="S91" s="619"/>
      <c r="T91" s="619"/>
      <c r="U91" s="619"/>
      <c r="V91" s="619"/>
      <c r="W91" s="619"/>
      <c r="X91" s="619"/>
      <c r="Y91" s="619"/>
      <c r="Z91" s="619"/>
    </row>
    <row r="92" spans="1:26" x14ac:dyDescent="0.3">
      <c r="A92" s="296"/>
      <c r="B92" s="55"/>
      <c r="C92" s="56"/>
      <c r="D92" s="62"/>
      <c r="E92" s="66"/>
      <c r="F92" s="312"/>
      <c r="G92" s="621"/>
      <c r="H92" s="620"/>
      <c r="I92" s="619"/>
      <c r="J92" s="619"/>
      <c r="K92" s="619"/>
      <c r="L92" s="619"/>
      <c r="M92" s="619"/>
      <c r="N92" s="619"/>
      <c r="O92" s="619"/>
      <c r="P92" s="619"/>
      <c r="Q92" s="619"/>
      <c r="R92" s="619"/>
      <c r="S92" s="619"/>
      <c r="T92" s="619"/>
      <c r="U92" s="619"/>
      <c r="V92" s="619"/>
      <c r="W92" s="619"/>
      <c r="X92" s="619"/>
      <c r="Y92" s="619"/>
      <c r="Z92" s="619"/>
    </row>
    <row r="93" spans="1:26" ht="66" x14ac:dyDescent="0.3">
      <c r="A93" s="296" t="s">
        <v>523</v>
      </c>
      <c r="B93" s="46" t="s">
        <v>608</v>
      </c>
      <c r="C93" s="56"/>
      <c r="D93" s="62" t="s">
        <v>1077</v>
      </c>
      <c r="E93" s="66" t="s">
        <v>127</v>
      </c>
      <c r="F93" s="648">
        <v>0</v>
      </c>
      <c r="G93" s="621">
        <v>0</v>
      </c>
      <c r="H93" s="620">
        <f>G93*$F93</f>
        <v>0</v>
      </c>
      <c r="I93" s="619"/>
      <c r="J93" s="619"/>
      <c r="K93" s="619"/>
      <c r="L93" s="619"/>
      <c r="M93" s="619"/>
      <c r="N93" s="619"/>
      <c r="O93" s="619"/>
      <c r="P93" s="619"/>
      <c r="Q93" s="619"/>
      <c r="R93" s="619"/>
      <c r="S93" s="619"/>
      <c r="T93" s="619"/>
      <c r="U93" s="619"/>
      <c r="V93" s="619"/>
      <c r="W93" s="619"/>
      <c r="X93" s="619"/>
      <c r="Y93" s="619"/>
      <c r="Z93" s="619"/>
    </row>
    <row r="94" spans="1:26" x14ac:dyDescent="0.3">
      <c r="A94" s="296"/>
      <c r="B94" s="55"/>
      <c r="C94" s="56"/>
      <c r="D94" s="75"/>
      <c r="E94" s="66"/>
      <c r="F94" s="647"/>
      <c r="G94" s="621"/>
      <c r="H94" s="620"/>
      <c r="I94" s="619"/>
      <c r="J94" s="619"/>
      <c r="K94" s="619"/>
      <c r="L94" s="619"/>
      <c r="M94" s="619"/>
      <c r="N94" s="619"/>
      <c r="O94" s="619"/>
      <c r="P94" s="619"/>
      <c r="Q94" s="619"/>
      <c r="R94" s="619"/>
      <c r="S94" s="619"/>
      <c r="T94" s="619"/>
      <c r="U94" s="619"/>
      <c r="V94" s="619"/>
      <c r="W94" s="619"/>
      <c r="X94" s="619"/>
      <c r="Y94" s="619"/>
      <c r="Z94" s="619"/>
    </row>
    <row r="95" spans="1:26" x14ac:dyDescent="0.3">
      <c r="A95" s="297" t="s">
        <v>524</v>
      </c>
      <c r="B95" s="46" t="s">
        <v>7</v>
      </c>
      <c r="C95" s="56"/>
      <c r="D95" s="49" t="s">
        <v>134</v>
      </c>
      <c r="E95" s="66"/>
      <c r="F95" s="647"/>
      <c r="G95" s="621"/>
      <c r="H95" s="620"/>
      <c r="I95" s="619"/>
      <c r="J95" s="619"/>
      <c r="K95" s="619"/>
      <c r="L95" s="619"/>
      <c r="M95" s="619"/>
      <c r="N95" s="619"/>
      <c r="O95" s="619"/>
      <c r="P95" s="619"/>
      <c r="Q95" s="619"/>
      <c r="R95" s="619"/>
      <c r="S95" s="619"/>
      <c r="T95" s="619"/>
      <c r="U95" s="619"/>
      <c r="V95" s="619"/>
      <c r="W95" s="619"/>
      <c r="X95" s="619"/>
      <c r="Y95" s="619"/>
      <c r="Z95" s="619"/>
    </row>
    <row r="96" spans="1:26" x14ac:dyDescent="0.3">
      <c r="A96" s="296"/>
      <c r="B96" s="55"/>
      <c r="C96" s="56"/>
      <c r="D96" s="75"/>
      <c r="E96" s="66"/>
      <c r="F96" s="647"/>
      <c r="G96" s="621"/>
      <c r="H96" s="620"/>
      <c r="I96" s="619"/>
      <c r="J96" s="619"/>
      <c r="K96" s="619"/>
      <c r="L96" s="619"/>
      <c r="M96" s="619"/>
      <c r="N96" s="619"/>
      <c r="O96" s="619"/>
      <c r="P96" s="619"/>
      <c r="Q96" s="619"/>
      <c r="R96" s="619"/>
      <c r="S96" s="619"/>
      <c r="T96" s="619"/>
      <c r="U96" s="619"/>
      <c r="V96" s="619"/>
      <c r="W96" s="619"/>
      <c r="X96" s="619"/>
      <c r="Y96" s="619"/>
      <c r="Z96" s="619"/>
    </row>
    <row r="97" spans="1:26" ht="33" x14ac:dyDescent="0.3">
      <c r="A97" s="296" t="s">
        <v>525</v>
      </c>
      <c r="B97" s="55" t="s">
        <v>7</v>
      </c>
      <c r="C97" s="56"/>
      <c r="D97" s="62" t="s">
        <v>1078</v>
      </c>
      <c r="E97" s="66" t="s">
        <v>127</v>
      </c>
      <c r="F97" s="648">
        <v>0</v>
      </c>
      <c r="G97" s="621">
        <v>0</v>
      </c>
      <c r="H97" s="620">
        <f>G97*$F97</f>
        <v>0</v>
      </c>
      <c r="I97" s="619"/>
      <c r="J97" s="619"/>
      <c r="K97" s="619"/>
      <c r="L97" s="619"/>
      <c r="M97" s="619"/>
      <c r="N97" s="619"/>
      <c r="O97" s="619"/>
      <c r="P97" s="619"/>
      <c r="Q97" s="619"/>
      <c r="R97" s="619"/>
      <c r="S97" s="619"/>
      <c r="T97" s="619"/>
      <c r="U97" s="619"/>
      <c r="V97" s="619"/>
      <c r="W97" s="619"/>
      <c r="X97" s="619"/>
      <c r="Y97" s="619"/>
      <c r="Z97" s="619"/>
    </row>
    <row r="98" spans="1:26" x14ac:dyDescent="0.3">
      <c r="A98" s="296"/>
      <c r="B98" s="55"/>
      <c r="C98" s="56"/>
      <c r="D98" s="54"/>
      <c r="E98" s="66"/>
      <c r="F98" s="307"/>
      <c r="G98" s="621"/>
      <c r="H98" s="620"/>
      <c r="I98" s="619"/>
      <c r="J98" s="619"/>
      <c r="K98" s="619"/>
      <c r="L98" s="619"/>
      <c r="M98" s="619"/>
      <c r="N98" s="619"/>
      <c r="O98" s="619"/>
      <c r="P98" s="619"/>
      <c r="Q98" s="619"/>
      <c r="R98" s="619"/>
      <c r="S98" s="619"/>
      <c r="T98" s="619"/>
      <c r="U98" s="619"/>
      <c r="V98" s="619"/>
      <c r="W98" s="619"/>
      <c r="X98" s="619"/>
      <c r="Y98" s="619"/>
      <c r="Z98" s="619"/>
    </row>
    <row r="99" spans="1:26" ht="33" x14ac:dyDescent="0.3">
      <c r="A99" s="297" t="s">
        <v>526</v>
      </c>
      <c r="B99" s="46" t="s">
        <v>8</v>
      </c>
      <c r="C99" s="56"/>
      <c r="D99" s="49" t="s">
        <v>135</v>
      </c>
      <c r="E99" s="66"/>
      <c r="F99" s="312"/>
      <c r="G99" s="621"/>
      <c r="H99" s="620"/>
      <c r="I99" s="619"/>
      <c r="J99" s="619"/>
      <c r="K99" s="619"/>
      <c r="L99" s="619"/>
      <c r="M99" s="619"/>
      <c r="N99" s="619"/>
      <c r="O99" s="619"/>
      <c r="P99" s="619"/>
      <c r="Q99" s="619"/>
      <c r="R99" s="619"/>
      <c r="S99" s="619"/>
      <c r="T99" s="619"/>
      <c r="U99" s="619"/>
      <c r="V99" s="619"/>
      <c r="W99" s="619"/>
      <c r="X99" s="619"/>
      <c r="Y99" s="619"/>
      <c r="Z99" s="619"/>
    </row>
    <row r="100" spans="1:26" x14ac:dyDescent="0.3">
      <c r="A100" s="296"/>
      <c r="B100" s="55"/>
      <c r="C100" s="56"/>
      <c r="D100" s="62"/>
      <c r="E100" s="66"/>
      <c r="F100" s="312"/>
      <c r="G100" s="621"/>
      <c r="H100" s="620"/>
      <c r="I100" s="619"/>
      <c r="J100" s="619"/>
      <c r="K100" s="619"/>
      <c r="L100" s="619"/>
      <c r="M100" s="619"/>
      <c r="N100" s="619"/>
      <c r="O100" s="619"/>
      <c r="P100" s="619"/>
      <c r="Q100" s="619"/>
      <c r="R100" s="619"/>
      <c r="S100" s="619"/>
      <c r="T100" s="619"/>
      <c r="U100" s="619"/>
      <c r="V100" s="619"/>
      <c r="W100" s="619"/>
      <c r="X100" s="619"/>
      <c r="Y100" s="619"/>
      <c r="Z100" s="619"/>
    </row>
    <row r="101" spans="1:26" ht="33" x14ac:dyDescent="0.3">
      <c r="A101" s="296" t="s">
        <v>527</v>
      </c>
      <c r="B101" s="55" t="s">
        <v>8</v>
      </c>
      <c r="C101" s="56"/>
      <c r="D101" s="62" t="s">
        <v>136</v>
      </c>
      <c r="E101" s="66" t="s">
        <v>2</v>
      </c>
      <c r="F101" s="312" t="s">
        <v>109</v>
      </c>
      <c r="G101" s="621">
        <v>0</v>
      </c>
      <c r="H101" s="620">
        <f>G101*$F101</f>
        <v>0</v>
      </c>
      <c r="I101" s="637"/>
      <c r="J101" s="619"/>
      <c r="K101" s="619"/>
      <c r="L101" s="619"/>
      <c r="M101" s="619"/>
      <c r="N101" s="619"/>
      <c r="O101" s="619"/>
      <c r="P101" s="619"/>
      <c r="Q101" s="619"/>
      <c r="R101" s="619"/>
      <c r="S101" s="619"/>
      <c r="T101" s="619"/>
      <c r="U101" s="619"/>
      <c r="V101" s="619"/>
      <c r="W101" s="619"/>
      <c r="X101" s="619"/>
      <c r="Y101" s="619"/>
      <c r="Z101" s="619"/>
    </row>
    <row r="102" spans="1:26" x14ac:dyDescent="0.3">
      <c r="A102" s="296"/>
      <c r="B102" s="55"/>
      <c r="C102" s="56"/>
      <c r="D102" s="62"/>
      <c r="E102" s="66"/>
      <c r="F102" s="312"/>
      <c r="G102" s="621"/>
      <c r="H102" s="620"/>
      <c r="I102" s="637"/>
      <c r="J102" s="619"/>
      <c r="K102" s="619"/>
      <c r="L102" s="619"/>
      <c r="M102" s="619"/>
      <c r="N102" s="619"/>
      <c r="O102" s="619"/>
      <c r="P102" s="619"/>
      <c r="Q102" s="619"/>
      <c r="R102" s="619"/>
      <c r="S102" s="619"/>
      <c r="T102" s="619"/>
      <c r="U102" s="619"/>
      <c r="V102" s="619"/>
      <c r="W102" s="619"/>
      <c r="X102" s="619"/>
      <c r="Y102" s="619"/>
      <c r="Z102" s="619"/>
    </row>
    <row r="103" spans="1:26" x14ac:dyDescent="0.3">
      <c r="A103" s="296"/>
      <c r="B103" s="55"/>
      <c r="C103" s="56"/>
      <c r="D103" s="62"/>
      <c r="E103" s="66"/>
      <c r="F103" s="312"/>
      <c r="G103" s="621"/>
      <c r="H103" s="620"/>
      <c r="I103" s="637"/>
      <c r="J103" s="619"/>
      <c r="K103" s="619"/>
      <c r="L103" s="619"/>
      <c r="M103" s="619"/>
      <c r="N103" s="619"/>
      <c r="O103" s="619"/>
      <c r="P103" s="619"/>
      <c r="Q103" s="619"/>
      <c r="R103" s="619"/>
      <c r="S103" s="619"/>
      <c r="T103" s="619"/>
      <c r="U103" s="619"/>
      <c r="V103" s="619"/>
      <c r="W103" s="619"/>
      <c r="X103" s="619"/>
      <c r="Y103" s="619"/>
      <c r="Z103" s="619"/>
    </row>
    <row r="104" spans="1:26" s="71" customFormat="1" x14ac:dyDescent="0.3">
      <c r="A104" s="298"/>
      <c r="B104" s="68"/>
      <c r="C104" s="68"/>
      <c r="D104" s="498" t="s">
        <v>643</v>
      </c>
      <c r="E104" s="70"/>
      <c r="F104" s="313"/>
      <c r="G104" s="651"/>
      <c r="H104" s="652">
        <f>SUM(H73:H103)</f>
        <v>0</v>
      </c>
      <c r="I104" s="633"/>
      <c r="J104" s="633"/>
      <c r="K104" s="633"/>
      <c r="L104" s="633"/>
      <c r="M104" s="633"/>
      <c r="N104" s="633"/>
      <c r="O104" s="633"/>
      <c r="P104" s="633"/>
      <c r="Q104" s="633"/>
      <c r="R104" s="633"/>
      <c r="S104" s="633"/>
      <c r="T104" s="633"/>
      <c r="U104" s="633"/>
      <c r="V104" s="633"/>
      <c r="W104" s="633"/>
      <c r="X104" s="633"/>
      <c r="Y104" s="633"/>
      <c r="Z104" s="633"/>
    </row>
    <row r="105" spans="1:26" s="71" customFormat="1" x14ac:dyDescent="0.3">
      <c r="A105" s="299"/>
      <c r="B105" s="72"/>
      <c r="C105" s="72"/>
      <c r="D105" s="499"/>
      <c r="E105" s="74"/>
      <c r="F105" s="314"/>
      <c r="G105" s="653"/>
      <c r="H105" s="654"/>
      <c r="I105" s="633"/>
      <c r="J105" s="633"/>
      <c r="K105" s="633"/>
      <c r="L105" s="633"/>
      <c r="M105" s="633"/>
      <c r="N105" s="633"/>
      <c r="O105" s="633"/>
      <c r="P105" s="633"/>
      <c r="Q105" s="633"/>
      <c r="R105" s="633"/>
      <c r="S105" s="633"/>
      <c r="T105" s="633"/>
      <c r="U105" s="633"/>
      <c r="V105" s="633"/>
      <c r="W105" s="633"/>
      <c r="X105" s="633"/>
      <c r="Y105" s="633"/>
      <c r="Z105" s="633"/>
    </row>
    <row r="106" spans="1:26" s="71" customFormat="1" x14ac:dyDescent="0.3">
      <c r="A106" s="298"/>
      <c r="B106" s="68"/>
      <c r="C106" s="68"/>
      <c r="D106" s="498"/>
      <c r="E106" s="70"/>
      <c r="F106" s="313"/>
      <c r="G106" s="651"/>
      <c r="H106" s="652"/>
      <c r="I106" s="633"/>
      <c r="J106" s="633"/>
      <c r="K106" s="633"/>
      <c r="L106" s="633"/>
      <c r="M106" s="633"/>
      <c r="N106" s="633"/>
      <c r="O106" s="633"/>
      <c r="P106" s="633"/>
      <c r="Q106" s="633"/>
      <c r="R106" s="633"/>
      <c r="S106" s="633"/>
      <c r="T106" s="633"/>
      <c r="U106" s="633"/>
      <c r="V106" s="633"/>
      <c r="W106" s="633"/>
      <c r="X106" s="633"/>
      <c r="Y106" s="633"/>
      <c r="Z106" s="633"/>
    </row>
    <row r="107" spans="1:26" s="71" customFormat="1" x14ac:dyDescent="0.3">
      <c r="A107" s="298"/>
      <c r="B107" s="68"/>
      <c r="C107" s="68"/>
      <c r="D107" s="498" t="s">
        <v>644</v>
      </c>
      <c r="E107" s="70"/>
      <c r="F107" s="313"/>
      <c r="G107" s="651"/>
      <c r="H107" s="652">
        <f>H104</f>
        <v>0</v>
      </c>
      <c r="I107" s="633"/>
      <c r="J107" s="633"/>
      <c r="K107" s="633"/>
      <c r="L107" s="633"/>
      <c r="M107" s="633"/>
      <c r="N107" s="633"/>
      <c r="O107" s="633"/>
      <c r="P107" s="633"/>
      <c r="Q107" s="633"/>
      <c r="R107" s="633"/>
      <c r="S107" s="633"/>
      <c r="T107" s="633"/>
      <c r="U107" s="633"/>
      <c r="V107" s="633"/>
      <c r="W107" s="633"/>
      <c r="X107" s="633"/>
      <c r="Y107" s="633"/>
      <c r="Z107" s="633"/>
    </row>
    <row r="108" spans="1:26" x14ac:dyDescent="0.3">
      <c r="A108" s="296"/>
      <c r="B108" s="81"/>
      <c r="C108" s="81"/>
      <c r="D108" s="62"/>
      <c r="E108" s="82"/>
      <c r="F108" s="315"/>
      <c r="G108" s="638"/>
      <c r="H108" s="620"/>
      <c r="I108" s="619"/>
      <c r="J108" s="619"/>
      <c r="K108" s="619"/>
      <c r="L108" s="619"/>
      <c r="M108" s="619"/>
      <c r="N108" s="619"/>
      <c r="O108" s="619"/>
      <c r="P108" s="619"/>
      <c r="Q108" s="619"/>
      <c r="R108" s="619"/>
      <c r="S108" s="619"/>
      <c r="T108" s="619"/>
      <c r="U108" s="619"/>
      <c r="V108" s="619"/>
      <c r="W108" s="619"/>
      <c r="X108" s="619"/>
      <c r="Y108" s="619"/>
      <c r="Z108" s="619"/>
    </row>
    <row r="109" spans="1:26" x14ac:dyDescent="0.3">
      <c r="A109" s="300" t="s">
        <v>528</v>
      </c>
      <c r="B109" s="46" t="s">
        <v>9</v>
      </c>
      <c r="C109" s="56"/>
      <c r="D109" s="49" t="s">
        <v>10</v>
      </c>
      <c r="E109" s="66"/>
      <c r="F109" s="312"/>
      <c r="G109" s="621"/>
      <c r="H109" s="620"/>
      <c r="I109" s="619"/>
      <c r="J109" s="619"/>
      <c r="K109" s="619"/>
      <c r="L109" s="619"/>
      <c r="M109" s="619"/>
      <c r="N109" s="619"/>
      <c r="O109" s="619"/>
      <c r="P109" s="619"/>
      <c r="Q109" s="619"/>
      <c r="R109" s="619"/>
      <c r="S109" s="619"/>
      <c r="T109" s="619"/>
      <c r="U109" s="619"/>
      <c r="V109" s="619"/>
      <c r="W109" s="619"/>
      <c r="X109" s="619"/>
      <c r="Y109" s="619"/>
      <c r="Z109" s="619"/>
    </row>
    <row r="110" spans="1:26" x14ac:dyDescent="0.3">
      <c r="A110" s="296"/>
      <c r="B110" s="55"/>
      <c r="C110" s="56"/>
      <c r="D110" s="62"/>
      <c r="E110" s="66"/>
      <c r="F110" s="312"/>
      <c r="G110" s="621"/>
      <c r="H110" s="620"/>
      <c r="I110" s="619"/>
      <c r="J110" s="619"/>
      <c r="K110" s="619"/>
      <c r="L110" s="619"/>
      <c r="M110" s="619"/>
      <c r="N110" s="619"/>
      <c r="O110" s="619"/>
      <c r="P110" s="619"/>
      <c r="Q110" s="619"/>
      <c r="R110" s="619"/>
      <c r="S110" s="619"/>
      <c r="T110" s="619"/>
      <c r="U110" s="619"/>
      <c r="V110" s="619"/>
      <c r="W110" s="619"/>
      <c r="X110" s="619"/>
      <c r="Y110" s="619"/>
      <c r="Z110" s="619"/>
    </row>
    <row r="111" spans="1:26" ht="33" x14ac:dyDescent="0.3">
      <c r="A111" s="296" t="s">
        <v>529</v>
      </c>
      <c r="B111" s="55" t="s">
        <v>9</v>
      </c>
      <c r="C111" s="56"/>
      <c r="D111" s="62" t="s">
        <v>1079</v>
      </c>
      <c r="E111" s="66" t="s">
        <v>127</v>
      </c>
      <c r="F111" s="648">
        <v>0</v>
      </c>
      <c r="G111" s="621">
        <v>0</v>
      </c>
      <c r="H111" s="620">
        <f>G111*$F111</f>
        <v>0</v>
      </c>
      <c r="I111" s="637"/>
      <c r="J111" s="619"/>
      <c r="K111" s="619"/>
      <c r="L111" s="619"/>
      <c r="M111" s="619"/>
      <c r="N111" s="619"/>
      <c r="O111" s="619"/>
      <c r="P111" s="619"/>
      <c r="Q111" s="619"/>
      <c r="R111" s="619"/>
      <c r="S111" s="619"/>
      <c r="T111" s="619"/>
      <c r="U111" s="619"/>
      <c r="V111" s="619"/>
      <c r="W111" s="619"/>
      <c r="X111" s="619"/>
      <c r="Y111" s="619"/>
      <c r="Z111" s="619"/>
    </row>
    <row r="112" spans="1:26" x14ac:dyDescent="0.3">
      <c r="A112" s="296"/>
      <c r="B112" s="55"/>
      <c r="C112" s="56"/>
      <c r="D112" s="62"/>
      <c r="E112" s="66"/>
      <c r="F112" s="312"/>
      <c r="G112" s="621"/>
      <c r="H112" s="620"/>
      <c r="I112" s="637"/>
      <c r="J112" s="619"/>
      <c r="K112" s="619"/>
      <c r="L112" s="619"/>
      <c r="M112" s="619"/>
      <c r="N112" s="619"/>
      <c r="O112" s="619"/>
      <c r="P112" s="619"/>
      <c r="Q112" s="619"/>
      <c r="R112" s="619"/>
      <c r="S112" s="619"/>
      <c r="T112" s="619"/>
      <c r="U112" s="619"/>
      <c r="V112" s="619"/>
      <c r="W112" s="619"/>
      <c r="X112" s="619"/>
      <c r="Y112" s="619"/>
      <c r="Z112" s="619"/>
    </row>
    <row r="113" spans="1:26" x14ac:dyDescent="0.3">
      <c r="A113" s="296" t="s">
        <v>530</v>
      </c>
      <c r="B113" s="55" t="s">
        <v>609</v>
      </c>
      <c r="C113" s="56" t="s">
        <v>100</v>
      </c>
      <c r="D113" s="62" t="s">
        <v>137</v>
      </c>
      <c r="E113" s="66" t="s">
        <v>2</v>
      </c>
      <c r="F113" s="312" t="s">
        <v>109</v>
      </c>
      <c r="G113" s="621">
        <v>0</v>
      </c>
      <c r="H113" s="620">
        <f>G113*$F113</f>
        <v>0</v>
      </c>
      <c r="I113" s="637"/>
      <c r="J113" s="619"/>
      <c r="K113" s="619"/>
      <c r="L113" s="619"/>
      <c r="M113" s="619"/>
      <c r="N113" s="619"/>
      <c r="O113" s="619"/>
      <c r="P113" s="619"/>
      <c r="Q113" s="619"/>
      <c r="R113" s="619"/>
      <c r="S113" s="619"/>
      <c r="T113" s="619"/>
      <c r="U113" s="619"/>
      <c r="V113" s="619"/>
      <c r="W113" s="619"/>
      <c r="X113" s="619"/>
      <c r="Y113" s="619"/>
      <c r="Z113" s="619"/>
    </row>
    <row r="114" spans="1:26" x14ac:dyDescent="0.3">
      <c r="A114" s="296"/>
      <c r="B114" s="55"/>
      <c r="C114" s="56"/>
      <c r="D114" s="62"/>
      <c r="E114" s="66"/>
      <c r="F114" s="312"/>
      <c r="G114" s="621"/>
      <c r="H114" s="620"/>
      <c r="I114" s="619"/>
      <c r="J114" s="619"/>
      <c r="K114" s="619"/>
      <c r="L114" s="619"/>
      <c r="M114" s="619"/>
      <c r="N114" s="619"/>
      <c r="O114" s="619"/>
      <c r="P114" s="619"/>
      <c r="Q114" s="619"/>
      <c r="R114" s="619"/>
      <c r="S114" s="619"/>
      <c r="T114" s="619"/>
      <c r="U114" s="619"/>
      <c r="V114" s="619"/>
      <c r="W114" s="619"/>
      <c r="X114" s="619"/>
      <c r="Y114" s="619"/>
      <c r="Z114" s="619"/>
    </row>
    <row r="115" spans="1:26" x14ac:dyDescent="0.3">
      <c r="A115" s="296" t="s">
        <v>531</v>
      </c>
      <c r="B115" s="55" t="s">
        <v>610</v>
      </c>
      <c r="C115" s="56"/>
      <c r="D115" s="62" t="s">
        <v>138</v>
      </c>
      <c r="E115" s="66" t="s">
        <v>2</v>
      </c>
      <c r="F115" s="307" t="s">
        <v>109</v>
      </c>
      <c r="G115" s="621">
        <v>0</v>
      </c>
      <c r="H115" s="620">
        <f>G115*$F115</f>
        <v>0</v>
      </c>
      <c r="I115" s="619"/>
      <c r="J115" s="619"/>
      <c r="K115" s="619"/>
      <c r="L115" s="619"/>
      <c r="M115" s="619"/>
      <c r="N115" s="619"/>
      <c r="O115" s="619"/>
      <c r="P115" s="619"/>
      <c r="Q115" s="619"/>
      <c r="R115" s="619"/>
      <c r="S115" s="619"/>
      <c r="T115" s="619"/>
      <c r="U115" s="619"/>
      <c r="V115" s="619"/>
      <c r="W115" s="619"/>
      <c r="X115" s="619"/>
      <c r="Y115" s="619"/>
      <c r="Z115" s="619"/>
    </row>
    <row r="116" spans="1:26" x14ac:dyDescent="0.3">
      <c r="A116" s="296"/>
      <c r="B116" s="55"/>
      <c r="C116" s="56"/>
      <c r="D116" s="62"/>
      <c r="E116" s="66"/>
      <c r="F116" s="307"/>
      <c r="G116" s="621"/>
      <c r="H116" s="620"/>
      <c r="I116" s="619"/>
      <c r="J116" s="619"/>
      <c r="K116" s="619"/>
      <c r="L116" s="619"/>
      <c r="M116" s="619"/>
      <c r="N116" s="619"/>
      <c r="O116" s="619"/>
      <c r="P116" s="619"/>
      <c r="Q116" s="619"/>
      <c r="R116" s="619"/>
      <c r="S116" s="619"/>
      <c r="T116" s="619"/>
      <c r="U116" s="619"/>
      <c r="V116" s="619"/>
      <c r="W116" s="619"/>
      <c r="X116" s="619"/>
      <c r="Y116" s="619"/>
      <c r="Z116" s="619"/>
    </row>
    <row r="117" spans="1:26" ht="33" x14ac:dyDescent="0.3">
      <c r="A117" s="297" t="s">
        <v>532</v>
      </c>
      <c r="B117" s="46"/>
      <c r="C117" s="56"/>
      <c r="D117" s="49" t="s">
        <v>121</v>
      </c>
      <c r="E117" s="66"/>
      <c r="F117" s="307"/>
      <c r="G117" s="621"/>
      <c r="H117" s="620"/>
      <c r="I117" s="619"/>
      <c r="J117" s="619"/>
      <c r="K117" s="619"/>
      <c r="L117" s="619"/>
      <c r="M117" s="619"/>
      <c r="N117" s="619"/>
      <c r="O117" s="619"/>
      <c r="P117" s="619"/>
      <c r="Q117" s="619"/>
      <c r="R117" s="619"/>
      <c r="S117" s="619"/>
      <c r="T117" s="619"/>
      <c r="U117" s="619"/>
      <c r="V117" s="619"/>
      <c r="W117" s="619"/>
      <c r="X117" s="619"/>
      <c r="Y117" s="619"/>
      <c r="Z117" s="619"/>
    </row>
    <row r="118" spans="1:26" x14ac:dyDescent="0.3">
      <c r="A118" s="296"/>
      <c r="B118" s="55"/>
      <c r="C118" s="56"/>
      <c r="D118" s="54"/>
      <c r="E118" s="66"/>
      <c r="F118" s="307"/>
      <c r="G118" s="621"/>
      <c r="H118" s="620"/>
      <c r="I118" s="619"/>
      <c r="J118" s="619"/>
      <c r="K118" s="619"/>
      <c r="L118" s="619"/>
      <c r="M118" s="619"/>
      <c r="N118" s="619"/>
      <c r="O118" s="619"/>
      <c r="P118" s="619"/>
      <c r="Q118" s="619"/>
      <c r="R118" s="619"/>
      <c r="S118" s="619"/>
      <c r="T118" s="619"/>
      <c r="U118" s="619"/>
      <c r="V118" s="619"/>
      <c r="W118" s="619"/>
      <c r="X118" s="619"/>
      <c r="Y118" s="619"/>
      <c r="Z118" s="619"/>
    </row>
    <row r="119" spans="1:26" ht="33" x14ac:dyDescent="0.3">
      <c r="A119" s="296" t="s">
        <v>533</v>
      </c>
      <c r="B119" s="78"/>
      <c r="C119" s="56" t="s">
        <v>100</v>
      </c>
      <c r="D119" s="62" t="s">
        <v>1080</v>
      </c>
      <c r="E119" s="66" t="s">
        <v>127</v>
      </c>
      <c r="F119" s="648">
        <v>0</v>
      </c>
      <c r="G119" s="621">
        <v>0</v>
      </c>
      <c r="H119" s="620">
        <f>G119*$F119</f>
        <v>0</v>
      </c>
      <c r="I119" s="619"/>
      <c r="J119" s="619"/>
      <c r="K119" s="619"/>
      <c r="L119" s="619"/>
      <c r="M119" s="619"/>
      <c r="N119" s="619"/>
      <c r="O119" s="619"/>
      <c r="P119" s="619"/>
      <c r="Q119" s="619"/>
      <c r="R119" s="619"/>
      <c r="S119" s="619"/>
      <c r="T119" s="619"/>
      <c r="U119" s="619"/>
      <c r="V119" s="619"/>
      <c r="W119" s="619"/>
      <c r="X119" s="619"/>
      <c r="Y119" s="619"/>
      <c r="Z119" s="619"/>
    </row>
    <row r="120" spans="1:26" x14ac:dyDescent="0.3">
      <c r="A120" s="296"/>
      <c r="B120" s="77"/>
      <c r="C120" s="56"/>
      <c r="D120" s="62"/>
      <c r="E120" s="66"/>
      <c r="F120" s="647"/>
      <c r="G120" s="621"/>
      <c r="H120" s="620"/>
      <c r="I120" s="619"/>
      <c r="J120" s="619"/>
      <c r="K120" s="619"/>
      <c r="L120" s="619"/>
      <c r="M120" s="619"/>
      <c r="N120" s="619"/>
      <c r="O120" s="619"/>
      <c r="P120" s="619"/>
      <c r="Q120" s="619"/>
      <c r="R120" s="619"/>
      <c r="S120" s="619"/>
      <c r="T120" s="619"/>
      <c r="U120" s="619"/>
      <c r="V120" s="619"/>
      <c r="W120" s="619"/>
      <c r="X120" s="619"/>
      <c r="Y120" s="619"/>
      <c r="Z120" s="619"/>
    </row>
    <row r="121" spans="1:26" s="79" customFormat="1" ht="49.5" x14ac:dyDescent="0.3">
      <c r="A121" s="296" t="s">
        <v>534</v>
      </c>
      <c r="B121" s="77"/>
      <c r="C121" s="56" t="s">
        <v>100</v>
      </c>
      <c r="D121" s="62" t="s">
        <v>1081</v>
      </c>
      <c r="E121" s="66" t="s">
        <v>127</v>
      </c>
      <c r="F121" s="648">
        <v>0</v>
      </c>
      <c r="G121" s="621">
        <v>0</v>
      </c>
      <c r="H121" s="620">
        <f>G121*$F121</f>
        <v>0</v>
      </c>
      <c r="I121" s="636"/>
      <c r="J121" s="636"/>
      <c r="K121" s="636"/>
      <c r="L121" s="636"/>
      <c r="M121" s="636"/>
      <c r="N121" s="636"/>
      <c r="O121" s="636"/>
      <c r="P121" s="636"/>
      <c r="Q121" s="636"/>
      <c r="R121" s="636"/>
      <c r="S121" s="636"/>
      <c r="T121" s="636"/>
      <c r="U121" s="636"/>
      <c r="V121" s="636"/>
      <c r="W121" s="636"/>
      <c r="X121" s="636"/>
      <c r="Y121" s="636"/>
      <c r="Z121" s="636"/>
    </row>
    <row r="122" spans="1:26" x14ac:dyDescent="0.3">
      <c r="A122" s="296"/>
      <c r="B122" s="55"/>
      <c r="C122" s="56"/>
      <c r="D122" s="54"/>
      <c r="E122" s="66"/>
      <c r="F122" s="307"/>
      <c r="G122" s="621"/>
      <c r="H122" s="620"/>
      <c r="I122" s="619"/>
      <c r="J122" s="619"/>
      <c r="K122" s="619"/>
      <c r="L122" s="619"/>
      <c r="M122" s="619"/>
      <c r="N122" s="619"/>
      <c r="O122" s="619"/>
      <c r="P122" s="619"/>
      <c r="Q122" s="619"/>
      <c r="R122" s="619"/>
      <c r="S122" s="619"/>
      <c r="T122" s="619"/>
      <c r="U122" s="619"/>
      <c r="V122" s="619"/>
      <c r="W122" s="619"/>
      <c r="X122" s="619"/>
      <c r="Y122" s="619"/>
      <c r="Z122" s="619"/>
    </row>
    <row r="123" spans="1:26" x14ac:dyDescent="0.3">
      <c r="A123" s="297" t="s">
        <v>535</v>
      </c>
      <c r="B123" s="55"/>
      <c r="C123" s="56"/>
      <c r="D123" s="67" t="s">
        <v>139</v>
      </c>
      <c r="E123" s="66"/>
      <c r="F123" s="311"/>
      <c r="G123" s="621"/>
      <c r="H123" s="620"/>
      <c r="I123" s="619"/>
      <c r="J123" s="619"/>
      <c r="K123" s="619"/>
      <c r="L123" s="619"/>
      <c r="M123" s="619"/>
      <c r="N123" s="619"/>
      <c r="O123" s="619"/>
      <c r="P123" s="619"/>
      <c r="Q123" s="619"/>
      <c r="R123" s="619"/>
      <c r="S123" s="619"/>
      <c r="T123" s="619"/>
      <c r="U123" s="619"/>
      <c r="V123" s="619"/>
      <c r="W123" s="619"/>
      <c r="X123" s="619"/>
      <c r="Y123" s="619"/>
      <c r="Z123" s="619"/>
    </row>
    <row r="124" spans="1:26" x14ac:dyDescent="0.3">
      <c r="A124" s="296"/>
      <c r="B124" s="55"/>
      <c r="C124" s="56"/>
      <c r="D124" s="54"/>
      <c r="E124" s="66"/>
      <c r="F124" s="311"/>
      <c r="G124" s="621"/>
      <c r="H124" s="620"/>
      <c r="I124" s="619"/>
      <c r="J124" s="619"/>
      <c r="K124" s="619"/>
      <c r="L124" s="619"/>
      <c r="M124" s="619"/>
      <c r="N124" s="619"/>
      <c r="O124" s="619"/>
      <c r="P124" s="619"/>
      <c r="Q124" s="619"/>
      <c r="R124" s="619"/>
      <c r="S124" s="619"/>
      <c r="T124" s="619"/>
      <c r="U124" s="619"/>
      <c r="V124" s="619"/>
      <c r="W124" s="619"/>
      <c r="X124" s="619"/>
      <c r="Y124" s="619"/>
      <c r="Z124" s="619"/>
    </row>
    <row r="125" spans="1:26" ht="66" x14ac:dyDescent="0.3">
      <c r="A125" s="296" t="s">
        <v>536</v>
      </c>
      <c r="B125" s="55" t="s">
        <v>611</v>
      </c>
      <c r="C125" s="56"/>
      <c r="D125" s="62" t="s">
        <v>140</v>
      </c>
      <c r="E125" s="66" t="s">
        <v>141</v>
      </c>
      <c r="F125" s="316">
        <v>15</v>
      </c>
      <c r="G125" s="621">
        <v>0</v>
      </c>
      <c r="H125" s="620">
        <f>G125*$F125</f>
        <v>0</v>
      </c>
      <c r="I125" s="619"/>
      <c r="J125" s="619"/>
      <c r="K125" s="619"/>
      <c r="L125" s="619"/>
      <c r="M125" s="619"/>
      <c r="N125" s="619"/>
      <c r="O125" s="619"/>
      <c r="P125" s="619"/>
      <c r="Q125" s="619"/>
      <c r="R125" s="619"/>
      <c r="S125" s="619"/>
      <c r="T125" s="619"/>
      <c r="U125" s="619"/>
      <c r="V125" s="619"/>
      <c r="W125" s="619"/>
      <c r="X125" s="619"/>
      <c r="Y125" s="619"/>
      <c r="Z125" s="619"/>
    </row>
    <row r="126" spans="1:26" x14ac:dyDescent="0.3">
      <c r="A126" s="296"/>
      <c r="B126" s="55"/>
      <c r="C126" s="56"/>
      <c r="D126" s="62"/>
      <c r="E126" s="66"/>
      <c r="F126" s="316"/>
      <c r="G126" s="621"/>
      <c r="H126" s="620"/>
      <c r="I126" s="619"/>
      <c r="J126" s="619"/>
      <c r="K126" s="619"/>
      <c r="L126" s="619"/>
      <c r="M126" s="619"/>
      <c r="N126" s="619"/>
      <c r="O126" s="619"/>
      <c r="P126" s="619"/>
      <c r="Q126" s="619"/>
      <c r="R126" s="619"/>
      <c r="S126" s="619"/>
      <c r="T126" s="619"/>
      <c r="U126" s="619"/>
      <c r="V126" s="619"/>
      <c r="W126" s="619"/>
      <c r="X126" s="619"/>
      <c r="Y126" s="619"/>
      <c r="Z126" s="619"/>
    </row>
    <row r="127" spans="1:26" x14ac:dyDescent="0.3">
      <c r="A127" s="297" t="s">
        <v>537</v>
      </c>
      <c r="B127" s="55">
        <v>8.5</v>
      </c>
      <c r="C127" s="56"/>
      <c r="D127" s="54" t="s">
        <v>142</v>
      </c>
      <c r="E127" s="66"/>
      <c r="F127" s="311"/>
      <c r="G127" s="621"/>
      <c r="H127" s="620"/>
      <c r="I127" s="619"/>
      <c r="J127" s="619"/>
      <c r="K127" s="619"/>
      <c r="L127" s="619"/>
      <c r="M127" s="619"/>
      <c r="N127" s="619"/>
      <c r="O127" s="619"/>
      <c r="P127" s="619"/>
      <c r="Q127" s="619"/>
      <c r="R127" s="619"/>
      <c r="S127" s="619"/>
      <c r="T127" s="619"/>
      <c r="U127" s="619"/>
      <c r="V127" s="619"/>
      <c r="W127" s="619"/>
      <c r="X127" s="619"/>
      <c r="Y127" s="619"/>
      <c r="Z127" s="619"/>
    </row>
    <row r="128" spans="1:26" x14ac:dyDescent="0.3">
      <c r="A128" s="296"/>
      <c r="B128" s="55"/>
      <c r="C128" s="56"/>
      <c r="D128" s="62"/>
      <c r="E128" s="66"/>
      <c r="F128" s="316"/>
      <c r="G128" s="621"/>
      <c r="H128" s="620"/>
      <c r="I128" s="619"/>
      <c r="J128" s="619"/>
      <c r="K128" s="619"/>
      <c r="L128" s="619"/>
      <c r="M128" s="619"/>
      <c r="N128" s="619"/>
      <c r="O128" s="619"/>
      <c r="P128" s="619"/>
      <c r="Q128" s="619"/>
      <c r="R128" s="619"/>
      <c r="S128" s="619"/>
      <c r="T128" s="619"/>
      <c r="U128" s="619"/>
      <c r="V128" s="619"/>
      <c r="W128" s="619"/>
      <c r="X128" s="619"/>
      <c r="Y128" s="619"/>
      <c r="Z128" s="619"/>
    </row>
    <row r="129" spans="1:26" ht="33" x14ac:dyDescent="0.3">
      <c r="A129" s="296" t="s">
        <v>538</v>
      </c>
      <c r="B129" s="46" t="s">
        <v>612</v>
      </c>
      <c r="C129" s="83"/>
      <c r="D129" s="62" t="s">
        <v>143</v>
      </c>
      <c r="E129" s="66" t="s">
        <v>12</v>
      </c>
      <c r="F129" s="311" t="s">
        <v>109</v>
      </c>
      <c r="G129" s="645">
        <v>15000</v>
      </c>
      <c r="H129" s="646">
        <f>G129*$F129</f>
        <v>15000</v>
      </c>
      <c r="I129" s="619"/>
      <c r="J129" s="619"/>
      <c r="K129" s="619"/>
      <c r="L129" s="619"/>
      <c r="M129" s="619"/>
      <c r="N129" s="619"/>
      <c r="O129" s="619"/>
      <c r="P129" s="619"/>
      <c r="Q129" s="619"/>
      <c r="R129" s="619"/>
      <c r="S129" s="619"/>
      <c r="T129" s="619"/>
      <c r="U129" s="619"/>
      <c r="V129" s="619"/>
      <c r="W129" s="619"/>
      <c r="X129" s="619"/>
      <c r="Y129" s="619"/>
      <c r="Z129" s="619"/>
    </row>
    <row r="130" spans="1:26" x14ac:dyDescent="0.3">
      <c r="A130" s="296"/>
      <c r="B130" s="55"/>
      <c r="C130" s="56"/>
      <c r="D130" s="62"/>
      <c r="E130" s="66"/>
      <c r="F130" s="311"/>
      <c r="G130" s="621"/>
      <c r="H130" s="620"/>
      <c r="I130" s="619"/>
      <c r="J130" s="619"/>
      <c r="K130" s="619"/>
      <c r="L130" s="619"/>
      <c r="M130" s="619"/>
      <c r="N130" s="619"/>
      <c r="O130" s="619"/>
      <c r="P130" s="619"/>
      <c r="Q130" s="619"/>
      <c r="R130" s="619"/>
      <c r="S130" s="619"/>
      <c r="T130" s="619"/>
      <c r="U130" s="619"/>
      <c r="V130" s="619"/>
      <c r="W130" s="619"/>
      <c r="X130" s="619"/>
      <c r="Y130" s="619"/>
      <c r="Z130" s="619"/>
    </row>
    <row r="131" spans="1:26" ht="33" x14ac:dyDescent="0.3">
      <c r="A131" s="296" t="s">
        <v>539</v>
      </c>
      <c r="B131" s="55"/>
      <c r="C131" s="56"/>
      <c r="D131" s="62" t="s">
        <v>144</v>
      </c>
      <c r="E131" s="66" t="s">
        <v>11</v>
      </c>
      <c r="F131" s="316">
        <f>H129</f>
        <v>15000</v>
      </c>
      <c r="G131" s="639">
        <v>0</v>
      </c>
      <c r="H131" s="620">
        <f>G131*H129</f>
        <v>0</v>
      </c>
      <c r="I131" s="619"/>
      <c r="J131" s="619"/>
      <c r="K131" s="619"/>
      <c r="L131" s="619"/>
      <c r="M131" s="619"/>
      <c r="N131" s="619"/>
      <c r="O131" s="619"/>
      <c r="P131" s="619"/>
      <c r="Q131" s="619"/>
      <c r="R131" s="619"/>
      <c r="S131" s="619"/>
      <c r="T131" s="619"/>
      <c r="U131" s="619"/>
      <c r="V131" s="619"/>
      <c r="W131" s="619"/>
      <c r="X131" s="619"/>
      <c r="Y131" s="619"/>
      <c r="Z131" s="619"/>
    </row>
    <row r="132" spans="1:26" s="79" customFormat="1" x14ac:dyDescent="0.3">
      <c r="A132" s="296"/>
      <c r="B132" s="55"/>
      <c r="C132" s="56"/>
      <c r="D132" s="62"/>
      <c r="E132" s="66"/>
      <c r="F132" s="311"/>
      <c r="G132" s="621"/>
      <c r="H132" s="620"/>
      <c r="I132" s="636"/>
      <c r="J132" s="636"/>
      <c r="K132" s="636"/>
      <c r="L132" s="636"/>
      <c r="M132" s="636"/>
      <c r="N132" s="636"/>
      <c r="O132" s="636"/>
      <c r="P132" s="636"/>
      <c r="Q132" s="636"/>
      <c r="R132" s="636"/>
      <c r="S132" s="636"/>
      <c r="T132" s="636"/>
      <c r="U132" s="636"/>
      <c r="V132" s="636"/>
      <c r="W132" s="636"/>
      <c r="X132" s="636"/>
      <c r="Y132" s="636"/>
      <c r="Z132" s="636"/>
    </row>
    <row r="133" spans="1:26" s="79" customFormat="1" ht="33" x14ac:dyDescent="0.3">
      <c r="A133" s="296" t="s">
        <v>540</v>
      </c>
      <c r="B133" s="55" t="s">
        <v>613</v>
      </c>
      <c r="C133" s="56"/>
      <c r="D133" s="517" t="s">
        <v>145</v>
      </c>
      <c r="E133" s="66" t="s">
        <v>12</v>
      </c>
      <c r="F133" s="311" t="s">
        <v>109</v>
      </c>
      <c r="G133" s="645">
        <v>15000</v>
      </c>
      <c r="H133" s="646">
        <f>G133*$F133</f>
        <v>15000</v>
      </c>
      <c r="I133" s="636"/>
      <c r="J133" s="636"/>
      <c r="K133" s="636"/>
      <c r="L133" s="636"/>
      <c r="M133" s="636"/>
      <c r="N133" s="636"/>
      <c r="O133" s="636"/>
      <c r="P133" s="636"/>
      <c r="Q133" s="636"/>
      <c r="R133" s="636"/>
      <c r="S133" s="636"/>
      <c r="T133" s="636"/>
      <c r="U133" s="636"/>
      <c r="V133" s="636"/>
      <c r="W133" s="636"/>
      <c r="X133" s="636"/>
      <c r="Y133" s="636"/>
      <c r="Z133" s="636"/>
    </row>
    <row r="134" spans="1:26" s="79" customFormat="1" x14ac:dyDescent="0.3">
      <c r="A134" s="296"/>
      <c r="B134" s="55"/>
      <c r="C134" s="56"/>
      <c r="D134" s="62"/>
      <c r="E134" s="66"/>
      <c r="F134" s="311"/>
      <c r="G134" s="621"/>
      <c r="H134" s="620"/>
      <c r="I134" s="636"/>
      <c r="J134" s="636"/>
      <c r="K134" s="636"/>
      <c r="L134" s="636"/>
      <c r="M134" s="636"/>
      <c r="N134" s="636"/>
      <c r="O134" s="636"/>
      <c r="P134" s="636"/>
      <c r="Q134" s="636"/>
      <c r="R134" s="636"/>
      <c r="S134" s="636"/>
      <c r="T134" s="636"/>
      <c r="U134" s="636"/>
      <c r="V134" s="636"/>
      <c r="W134" s="636"/>
      <c r="X134" s="636"/>
      <c r="Y134" s="636"/>
      <c r="Z134" s="636"/>
    </row>
    <row r="135" spans="1:26" s="79" customFormat="1" ht="33" x14ac:dyDescent="0.3">
      <c r="A135" s="296" t="s">
        <v>541</v>
      </c>
      <c r="B135" s="55"/>
      <c r="C135" s="56"/>
      <c r="D135" s="62" t="s">
        <v>146</v>
      </c>
      <c r="E135" s="66" t="s">
        <v>11</v>
      </c>
      <c r="F135" s="316">
        <f>H133</f>
        <v>15000</v>
      </c>
      <c r="G135" s="639">
        <v>0</v>
      </c>
      <c r="H135" s="620">
        <f>G135*H133</f>
        <v>0</v>
      </c>
      <c r="I135" s="636"/>
      <c r="J135" s="636"/>
      <c r="K135" s="636"/>
      <c r="L135" s="636"/>
      <c r="M135" s="636"/>
      <c r="N135" s="636"/>
      <c r="O135" s="636"/>
      <c r="P135" s="636"/>
      <c r="Q135" s="636"/>
      <c r="R135" s="636"/>
      <c r="S135" s="636"/>
      <c r="T135" s="636"/>
      <c r="U135" s="636"/>
      <c r="V135" s="636"/>
      <c r="W135" s="636"/>
      <c r="X135" s="636"/>
      <c r="Y135" s="636"/>
      <c r="Z135" s="636"/>
    </row>
    <row r="136" spans="1:26" s="79" customFormat="1" x14ac:dyDescent="0.3">
      <c r="A136" s="296"/>
      <c r="B136" s="55"/>
      <c r="C136" s="56"/>
      <c r="D136" s="62"/>
      <c r="E136" s="66"/>
      <c r="F136" s="316"/>
      <c r="G136" s="634"/>
      <c r="H136" s="620"/>
      <c r="I136" s="636"/>
      <c r="J136" s="636"/>
      <c r="K136" s="636"/>
      <c r="L136" s="636"/>
      <c r="M136" s="636"/>
      <c r="N136" s="636"/>
      <c r="O136" s="636"/>
      <c r="P136" s="636"/>
      <c r="Q136" s="636"/>
      <c r="R136" s="636"/>
      <c r="S136" s="636"/>
      <c r="T136" s="636"/>
      <c r="U136" s="636"/>
      <c r="V136" s="636"/>
      <c r="W136" s="636"/>
      <c r="X136" s="636"/>
      <c r="Y136" s="636"/>
      <c r="Z136" s="636"/>
    </row>
    <row r="137" spans="1:26" s="71" customFormat="1" x14ac:dyDescent="0.3">
      <c r="A137" s="298"/>
      <c r="B137" s="68"/>
      <c r="C137" s="68"/>
      <c r="D137" s="498" t="s">
        <v>643</v>
      </c>
      <c r="E137" s="70"/>
      <c r="F137" s="313"/>
      <c r="G137" s="651"/>
      <c r="H137" s="652">
        <f>SUM(H106:H136)</f>
        <v>30000</v>
      </c>
      <c r="I137" s="633"/>
      <c r="J137" s="633"/>
      <c r="K137" s="633"/>
      <c r="L137" s="633"/>
      <c r="M137" s="633"/>
      <c r="N137" s="633"/>
      <c r="O137" s="633"/>
      <c r="P137" s="633"/>
      <c r="Q137" s="633"/>
      <c r="R137" s="633"/>
      <c r="S137" s="633"/>
      <c r="T137" s="633"/>
      <c r="U137" s="633"/>
      <c r="V137" s="633"/>
      <c r="W137" s="633"/>
      <c r="X137" s="633"/>
      <c r="Y137" s="633"/>
      <c r="Z137" s="633"/>
    </row>
    <row r="138" spans="1:26" s="71" customFormat="1" x14ac:dyDescent="0.3">
      <c r="A138" s="299"/>
      <c r="B138" s="72"/>
      <c r="C138" s="72"/>
      <c r="D138" s="499"/>
      <c r="E138" s="74"/>
      <c r="F138" s="314"/>
      <c r="G138" s="653"/>
      <c r="H138" s="654"/>
      <c r="I138" s="633"/>
      <c r="J138" s="633"/>
      <c r="K138" s="633"/>
      <c r="L138" s="633"/>
      <c r="M138" s="633"/>
      <c r="N138" s="633"/>
      <c r="O138" s="633"/>
      <c r="P138" s="633"/>
      <c r="Q138" s="633"/>
      <c r="R138" s="633"/>
      <c r="S138" s="633"/>
      <c r="T138" s="633"/>
      <c r="U138" s="633"/>
      <c r="V138" s="633"/>
      <c r="W138" s="633"/>
      <c r="X138" s="633"/>
      <c r="Y138" s="633"/>
      <c r="Z138" s="633"/>
    </row>
    <row r="139" spans="1:26" s="71" customFormat="1" x14ac:dyDescent="0.3">
      <c r="A139" s="298"/>
      <c r="B139" s="68"/>
      <c r="C139" s="68"/>
      <c r="D139" s="498"/>
      <c r="E139" s="70"/>
      <c r="F139" s="313"/>
      <c r="G139" s="651"/>
      <c r="H139" s="652"/>
      <c r="I139" s="633"/>
      <c r="J139" s="633"/>
      <c r="K139" s="633"/>
      <c r="L139" s="633"/>
      <c r="M139" s="633"/>
      <c r="N139" s="633"/>
      <c r="O139" s="633"/>
      <c r="P139" s="633"/>
      <c r="Q139" s="633"/>
      <c r="R139" s="633"/>
      <c r="S139" s="633"/>
      <c r="T139" s="633"/>
      <c r="U139" s="633"/>
      <c r="V139" s="633"/>
      <c r="W139" s="633"/>
      <c r="X139" s="633"/>
      <c r="Y139" s="633"/>
      <c r="Z139" s="633"/>
    </row>
    <row r="140" spans="1:26" s="71" customFormat="1" x14ac:dyDescent="0.3">
      <c r="A140" s="298"/>
      <c r="B140" s="68"/>
      <c r="C140" s="68"/>
      <c r="D140" s="498" t="s">
        <v>644</v>
      </c>
      <c r="E140" s="70"/>
      <c r="F140" s="313"/>
      <c r="G140" s="651"/>
      <c r="H140" s="652">
        <f>H137</f>
        <v>30000</v>
      </c>
      <c r="I140" s="633"/>
      <c r="J140" s="633"/>
      <c r="K140" s="633"/>
      <c r="L140" s="633"/>
      <c r="M140" s="633"/>
      <c r="N140" s="633"/>
      <c r="O140" s="633"/>
      <c r="P140" s="633"/>
      <c r="Q140" s="633"/>
      <c r="R140" s="633"/>
      <c r="S140" s="633"/>
      <c r="T140" s="633"/>
      <c r="U140" s="633"/>
      <c r="V140" s="633"/>
      <c r="W140" s="633"/>
      <c r="X140" s="633"/>
      <c r="Y140" s="633"/>
      <c r="Z140" s="633"/>
    </row>
    <row r="141" spans="1:26" s="79" customFormat="1" x14ac:dyDescent="0.3">
      <c r="A141" s="296"/>
      <c r="B141" s="55"/>
      <c r="C141" s="56"/>
      <c r="D141" s="62"/>
      <c r="E141" s="66"/>
      <c r="F141" s="316"/>
      <c r="G141" s="634"/>
      <c r="H141" s="620"/>
      <c r="I141" s="636"/>
      <c r="J141" s="636"/>
      <c r="K141" s="636"/>
      <c r="L141" s="636"/>
      <c r="M141" s="636"/>
      <c r="N141" s="636"/>
      <c r="O141" s="636"/>
      <c r="P141" s="636"/>
      <c r="Q141" s="636"/>
      <c r="R141" s="636"/>
      <c r="S141" s="636"/>
      <c r="T141" s="636"/>
      <c r="U141" s="636"/>
      <c r="V141" s="636"/>
      <c r="W141" s="636"/>
      <c r="X141" s="636"/>
      <c r="Y141" s="636"/>
      <c r="Z141" s="636"/>
    </row>
    <row r="142" spans="1:26" s="79" customFormat="1" x14ac:dyDescent="0.3">
      <c r="A142" s="297" t="s">
        <v>542</v>
      </c>
      <c r="B142" s="55">
        <v>8.6</v>
      </c>
      <c r="C142" s="56"/>
      <c r="D142" s="54" t="s">
        <v>147</v>
      </c>
      <c r="E142" s="66"/>
      <c r="F142" s="311"/>
      <c r="G142" s="621"/>
      <c r="H142" s="620"/>
      <c r="I142" s="636"/>
      <c r="J142" s="636"/>
      <c r="K142" s="636"/>
      <c r="L142" s="636"/>
      <c r="M142" s="636"/>
      <c r="N142" s="636"/>
      <c r="O142" s="636"/>
      <c r="P142" s="636"/>
      <c r="Q142" s="636"/>
      <c r="R142" s="636"/>
      <c r="S142" s="636"/>
      <c r="T142" s="636"/>
      <c r="U142" s="636"/>
      <c r="V142" s="636"/>
      <c r="W142" s="636"/>
      <c r="X142" s="636"/>
      <c r="Y142" s="636"/>
      <c r="Z142" s="636"/>
    </row>
    <row r="143" spans="1:26" s="79" customFormat="1" x14ac:dyDescent="0.3">
      <c r="A143" s="296"/>
      <c r="B143" s="55"/>
      <c r="C143" s="56"/>
      <c r="D143" s="49"/>
      <c r="E143" s="66"/>
      <c r="F143" s="311"/>
      <c r="G143" s="621"/>
      <c r="H143" s="620"/>
      <c r="I143" s="636"/>
      <c r="J143" s="636"/>
      <c r="K143" s="636"/>
      <c r="L143" s="636"/>
      <c r="M143" s="636"/>
      <c r="N143" s="636"/>
      <c r="O143" s="636"/>
      <c r="P143" s="636"/>
      <c r="Q143" s="636"/>
      <c r="R143" s="636"/>
      <c r="S143" s="636"/>
      <c r="T143" s="636"/>
      <c r="U143" s="636"/>
      <c r="V143" s="636"/>
      <c r="W143" s="636"/>
      <c r="X143" s="636"/>
      <c r="Y143" s="636"/>
      <c r="Z143" s="636"/>
    </row>
    <row r="144" spans="1:26" s="79" customFormat="1" ht="49.5" x14ac:dyDescent="0.3">
      <c r="A144" s="296" t="s">
        <v>543</v>
      </c>
      <c r="B144" s="46" t="s">
        <v>614</v>
      </c>
      <c r="C144" s="65" t="s">
        <v>100</v>
      </c>
      <c r="D144" s="62" t="s">
        <v>18</v>
      </c>
      <c r="E144" s="66" t="s">
        <v>17</v>
      </c>
      <c r="F144" s="312">
        <v>1</v>
      </c>
      <c r="G144" s="645">
        <v>50000</v>
      </c>
      <c r="H144" s="646">
        <f>G144*$F144</f>
        <v>50000</v>
      </c>
      <c r="I144" s="636"/>
      <c r="J144" s="636"/>
      <c r="K144" s="636"/>
      <c r="L144" s="636"/>
      <c r="M144" s="636"/>
      <c r="N144" s="636"/>
      <c r="O144" s="636"/>
      <c r="P144" s="636"/>
      <c r="Q144" s="636"/>
      <c r="R144" s="636"/>
      <c r="S144" s="636"/>
      <c r="T144" s="636"/>
      <c r="U144" s="636"/>
      <c r="V144" s="636"/>
      <c r="W144" s="636"/>
      <c r="X144" s="636"/>
      <c r="Y144" s="636"/>
      <c r="Z144" s="636"/>
    </row>
    <row r="145" spans="1:26" s="79" customFormat="1" x14ac:dyDescent="0.3">
      <c r="A145" s="296"/>
      <c r="B145" s="46"/>
      <c r="C145" s="65"/>
      <c r="D145" s="62"/>
      <c r="E145" s="66"/>
      <c r="F145" s="312"/>
      <c r="G145" s="621"/>
      <c r="H145" s="620"/>
      <c r="I145" s="636"/>
      <c r="J145" s="636"/>
      <c r="K145" s="636"/>
      <c r="L145" s="636"/>
      <c r="M145" s="636"/>
      <c r="N145" s="636"/>
      <c r="O145" s="636"/>
      <c r="P145" s="636"/>
      <c r="Q145" s="636"/>
      <c r="R145" s="636"/>
      <c r="S145" s="636"/>
      <c r="T145" s="636"/>
      <c r="U145" s="636"/>
      <c r="V145" s="636"/>
      <c r="W145" s="636"/>
      <c r="X145" s="636"/>
      <c r="Y145" s="636"/>
      <c r="Z145" s="636"/>
    </row>
    <row r="146" spans="1:26" s="79" customFormat="1" ht="33" x14ac:dyDescent="0.3">
      <c r="A146" s="296" t="s">
        <v>544</v>
      </c>
      <c r="B146" s="46"/>
      <c r="C146" s="65"/>
      <c r="D146" s="62" t="s">
        <v>148</v>
      </c>
      <c r="E146" s="66" t="s">
        <v>11</v>
      </c>
      <c r="F146" s="312">
        <f>H144</f>
        <v>50000</v>
      </c>
      <c r="G146" s="639">
        <v>0</v>
      </c>
      <c r="H146" s="620">
        <f>G146*F146</f>
        <v>0</v>
      </c>
      <c r="I146" s="636"/>
      <c r="J146" s="636"/>
      <c r="K146" s="636"/>
      <c r="L146" s="636"/>
      <c r="M146" s="636"/>
      <c r="N146" s="636"/>
      <c r="O146" s="636"/>
      <c r="P146" s="636"/>
      <c r="Q146" s="636"/>
      <c r="R146" s="636"/>
      <c r="S146" s="636"/>
      <c r="T146" s="636"/>
      <c r="U146" s="636"/>
      <c r="V146" s="636"/>
      <c r="W146" s="636"/>
      <c r="X146" s="636"/>
      <c r="Y146" s="636"/>
      <c r="Z146" s="636"/>
    </row>
    <row r="147" spans="1:26" x14ac:dyDescent="0.3">
      <c r="A147" s="296"/>
      <c r="B147" s="55"/>
      <c r="C147" s="56"/>
      <c r="D147" s="62"/>
      <c r="E147" s="66"/>
      <c r="F147" s="311"/>
      <c r="G147" s="621"/>
      <c r="H147" s="620"/>
      <c r="I147" s="619"/>
      <c r="J147" s="619"/>
      <c r="K147" s="619"/>
      <c r="L147" s="619"/>
      <c r="M147" s="619"/>
      <c r="N147" s="619"/>
      <c r="O147" s="619"/>
      <c r="P147" s="619"/>
      <c r="Q147" s="619"/>
      <c r="R147" s="619"/>
      <c r="S147" s="619"/>
      <c r="T147" s="619"/>
      <c r="U147" s="619"/>
      <c r="V147" s="619"/>
      <c r="W147" s="619"/>
      <c r="X147" s="619"/>
      <c r="Y147" s="619"/>
      <c r="Z147" s="619"/>
    </row>
    <row r="148" spans="1:26" s="79" customFormat="1" ht="49.5" x14ac:dyDescent="0.3">
      <c r="A148" s="296" t="s">
        <v>545</v>
      </c>
      <c r="B148" s="46" t="s">
        <v>615</v>
      </c>
      <c r="C148" s="65" t="s">
        <v>100</v>
      </c>
      <c r="D148" s="62" t="s">
        <v>149</v>
      </c>
      <c r="E148" s="66" t="s">
        <v>17</v>
      </c>
      <c r="F148" s="312">
        <v>1</v>
      </c>
      <c r="G148" s="645">
        <v>150000</v>
      </c>
      <c r="H148" s="646">
        <f>G148*$F148</f>
        <v>150000</v>
      </c>
      <c r="I148" s="636"/>
      <c r="J148" s="636"/>
      <c r="K148" s="636"/>
      <c r="L148" s="636"/>
      <c r="M148" s="636"/>
      <c r="N148" s="636"/>
      <c r="O148" s="636"/>
      <c r="P148" s="636"/>
      <c r="Q148" s="636"/>
      <c r="R148" s="636"/>
      <c r="S148" s="636"/>
      <c r="T148" s="636"/>
      <c r="U148" s="636"/>
      <c r="V148" s="636"/>
      <c r="W148" s="636"/>
      <c r="X148" s="636"/>
      <c r="Y148" s="636"/>
      <c r="Z148" s="636"/>
    </row>
    <row r="149" spans="1:26" s="79" customFormat="1" x14ac:dyDescent="0.3">
      <c r="A149" s="296"/>
      <c r="B149" s="46"/>
      <c r="C149" s="65"/>
      <c r="D149" s="62"/>
      <c r="E149" s="66"/>
      <c r="F149" s="312"/>
      <c r="G149" s="621"/>
      <c r="H149" s="620"/>
      <c r="I149" s="636"/>
      <c r="J149" s="636"/>
      <c r="K149" s="636"/>
      <c r="L149" s="636"/>
      <c r="M149" s="636"/>
      <c r="N149" s="636"/>
      <c r="O149" s="636"/>
      <c r="P149" s="636"/>
      <c r="Q149" s="636"/>
      <c r="R149" s="636"/>
      <c r="S149" s="636"/>
      <c r="T149" s="636"/>
      <c r="U149" s="636"/>
      <c r="V149" s="636"/>
      <c r="W149" s="636"/>
      <c r="X149" s="636"/>
      <c r="Y149" s="636"/>
      <c r="Z149" s="636"/>
    </row>
    <row r="150" spans="1:26" s="79" customFormat="1" ht="33" x14ac:dyDescent="0.3">
      <c r="A150" s="296" t="s">
        <v>546</v>
      </c>
      <c r="B150" s="46"/>
      <c r="C150" s="65"/>
      <c r="D150" s="62" t="s">
        <v>150</v>
      </c>
      <c r="E150" s="66" t="s">
        <v>11</v>
      </c>
      <c r="F150" s="312">
        <f>H148</f>
        <v>150000</v>
      </c>
      <c r="G150" s="639">
        <v>0</v>
      </c>
      <c r="H150" s="620">
        <f>G150*F150</f>
        <v>0</v>
      </c>
      <c r="I150" s="636"/>
      <c r="J150" s="636"/>
      <c r="K150" s="636"/>
      <c r="L150" s="636"/>
      <c r="M150" s="636"/>
      <c r="N150" s="636"/>
      <c r="O150" s="636"/>
      <c r="P150" s="636"/>
      <c r="Q150" s="636"/>
      <c r="R150" s="636"/>
      <c r="S150" s="636"/>
      <c r="T150" s="636"/>
      <c r="U150" s="636"/>
      <c r="V150" s="636"/>
      <c r="W150" s="636"/>
      <c r="X150" s="636"/>
      <c r="Y150" s="636"/>
      <c r="Z150" s="636"/>
    </row>
    <row r="151" spans="1:26" s="79" customFormat="1" x14ac:dyDescent="0.3">
      <c r="A151" s="296"/>
      <c r="B151" s="46"/>
      <c r="C151" s="65"/>
      <c r="D151" s="62"/>
      <c r="E151" s="66"/>
      <c r="F151" s="312"/>
      <c r="G151" s="634"/>
      <c r="H151" s="620"/>
      <c r="I151" s="636"/>
      <c r="J151" s="636"/>
      <c r="K151" s="636"/>
      <c r="L151" s="636"/>
      <c r="M151" s="636"/>
      <c r="N151" s="636"/>
      <c r="O151" s="636"/>
      <c r="P151" s="636"/>
      <c r="Q151" s="636"/>
      <c r="R151" s="636"/>
      <c r="S151" s="636"/>
      <c r="T151" s="636"/>
      <c r="U151" s="636"/>
      <c r="V151" s="636"/>
      <c r="W151" s="636"/>
      <c r="X151" s="636"/>
      <c r="Y151" s="636"/>
      <c r="Z151" s="636"/>
    </row>
    <row r="152" spans="1:26" s="79" customFormat="1" ht="49.5" x14ac:dyDescent="0.3">
      <c r="A152" s="296" t="s">
        <v>547</v>
      </c>
      <c r="B152" s="46" t="s">
        <v>616</v>
      </c>
      <c r="C152" s="65" t="s">
        <v>100</v>
      </c>
      <c r="D152" s="62" t="s">
        <v>151</v>
      </c>
      <c r="E152" s="66" t="s">
        <v>17</v>
      </c>
      <c r="F152" s="312">
        <v>1</v>
      </c>
      <c r="G152" s="645">
        <v>150000</v>
      </c>
      <c r="H152" s="646">
        <f>G152*$F152</f>
        <v>150000</v>
      </c>
      <c r="I152" s="636"/>
      <c r="J152" s="636"/>
      <c r="K152" s="636"/>
      <c r="L152" s="636"/>
      <c r="M152" s="636"/>
      <c r="N152" s="636"/>
      <c r="O152" s="636"/>
      <c r="P152" s="636"/>
      <c r="Q152" s="636"/>
      <c r="R152" s="636"/>
      <c r="S152" s="636"/>
      <c r="T152" s="636"/>
      <c r="U152" s="636"/>
      <c r="V152" s="636"/>
      <c r="W152" s="636"/>
      <c r="X152" s="636"/>
      <c r="Y152" s="636"/>
      <c r="Z152" s="636"/>
    </row>
    <row r="153" spans="1:26" s="79" customFormat="1" x14ac:dyDescent="0.3">
      <c r="A153" s="296"/>
      <c r="B153" s="46"/>
      <c r="C153" s="65"/>
      <c r="D153" s="62"/>
      <c r="E153" s="66"/>
      <c r="F153" s="312"/>
      <c r="G153" s="621"/>
      <c r="H153" s="620"/>
      <c r="I153" s="636"/>
      <c r="J153" s="636"/>
      <c r="K153" s="636"/>
      <c r="L153" s="636"/>
      <c r="M153" s="636"/>
      <c r="N153" s="636"/>
      <c r="O153" s="636"/>
      <c r="P153" s="636"/>
      <c r="Q153" s="636"/>
      <c r="R153" s="636"/>
      <c r="S153" s="636"/>
      <c r="T153" s="636"/>
      <c r="U153" s="636"/>
      <c r="V153" s="636"/>
      <c r="W153" s="636"/>
      <c r="X153" s="636"/>
      <c r="Y153" s="636"/>
      <c r="Z153" s="636"/>
    </row>
    <row r="154" spans="1:26" s="79" customFormat="1" ht="33" x14ac:dyDescent="0.3">
      <c r="A154" s="296" t="s">
        <v>548</v>
      </c>
      <c r="B154" s="46"/>
      <c r="C154" s="65"/>
      <c r="D154" s="62" t="s">
        <v>152</v>
      </c>
      <c r="E154" s="66" t="s">
        <v>11</v>
      </c>
      <c r="F154" s="312">
        <f>H152</f>
        <v>150000</v>
      </c>
      <c r="G154" s="639">
        <v>0</v>
      </c>
      <c r="H154" s="620">
        <f>G154*F154</f>
        <v>0</v>
      </c>
      <c r="I154" s="636"/>
      <c r="J154" s="636"/>
      <c r="K154" s="636"/>
      <c r="L154" s="636"/>
      <c r="M154" s="636"/>
      <c r="N154" s="636"/>
      <c r="O154" s="636"/>
      <c r="P154" s="636"/>
      <c r="Q154" s="636"/>
      <c r="R154" s="636"/>
      <c r="S154" s="636"/>
      <c r="T154" s="636"/>
      <c r="U154" s="636"/>
      <c r="V154" s="636"/>
      <c r="W154" s="636"/>
      <c r="X154" s="636"/>
      <c r="Y154" s="636"/>
      <c r="Z154" s="636"/>
    </row>
    <row r="155" spans="1:26" s="79" customFormat="1" x14ac:dyDescent="0.3">
      <c r="A155" s="296"/>
      <c r="B155" s="46"/>
      <c r="C155" s="65"/>
      <c r="D155" s="62"/>
      <c r="E155" s="66"/>
      <c r="F155" s="312"/>
      <c r="G155" s="621"/>
      <c r="H155" s="620"/>
      <c r="I155" s="636"/>
      <c r="J155" s="636"/>
      <c r="K155" s="636"/>
      <c r="L155" s="636"/>
      <c r="M155" s="636"/>
      <c r="N155" s="636"/>
      <c r="O155" s="636"/>
      <c r="P155" s="636"/>
      <c r="Q155" s="636"/>
      <c r="R155" s="636"/>
      <c r="S155" s="636"/>
      <c r="T155" s="636"/>
      <c r="U155" s="636"/>
      <c r="V155" s="636"/>
      <c r="W155" s="636"/>
      <c r="X155" s="636"/>
      <c r="Y155" s="636"/>
      <c r="Z155" s="636"/>
    </row>
    <row r="156" spans="1:26" s="79" customFormat="1" x14ac:dyDescent="0.3">
      <c r="A156" s="297" t="s">
        <v>549</v>
      </c>
      <c r="B156" s="46">
        <v>8.6999999999999993</v>
      </c>
      <c r="C156" s="56"/>
      <c r="D156" s="49" t="s">
        <v>153</v>
      </c>
      <c r="E156" s="66"/>
      <c r="F156" s="311"/>
      <c r="G156" s="621"/>
      <c r="H156" s="620"/>
      <c r="I156" s="636"/>
      <c r="J156" s="636"/>
      <c r="K156" s="636"/>
      <c r="L156" s="636"/>
      <c r="M156" s="636"/>
      <c r="N156" s="636"/>
      <c r="O156" s="636"/>
      <c r="P156" s="636"/>
      <c r="Q156" s="636"/>
      <c r="R156" s="636"/>
      <c r="S156" s="636"/>
      <c r="T156" s="636"/>
      <c r="U156" s="636"/>
      <c r="V156" s="636"/>
      <c r="W156" s="636"/>
      <c r="X156" s="636"/>
      <c r="Y156" s="636"/>
      <c r="Z156" s="636"/>
    </row>
    <row r="157" spans="1:26" s="79" customFormat="1" x14ac:dyDescent="0.3">
      <c r="A157" s="296"/>
      <c r="B157" s="55"/>
      <c r="C157" s="56"/>
      <c r="D157" s="54"/>
      <c r="E157" s="66"/>
      <c r="F157" s="311"/>
      <c r="G157" s="621"/>
      <c r="H157" s="620"/>
      <c r="I157" s="636"/>
      <c r="J157" s="636"/>
      <c r="K157" s="636"/>
      <c r="L157" s="636"/>
      <c r="M157" s="636"/>
      <c r="N157" s="636"/>
      <c r="O157" s="636"/>
      <c r="P157" s="636"/>
      <c r="Q157" s="636"/>
      <c r="R157" s="636"/>
      <c r="S157" s="636"/>
      <c r="T157" s="636"/>
      <c r="U157" s="636"/>
      <c r="V157" s="636"/>
      <c r="W157" s="636"/>
      <c r="X157" s="636"/>
      <c r="Y157" s="636"/>
      <c r="Z157" s="636"/>
    </row>
    <row r="158" spans="1:26" s="79" customFormat="1" x14ac:dyDescent="0.3">
      <c r="A158" s="296" t="s">
        <v>550</v>
      </c>
      <c r="B158" s="55"/>
      <c r="C158" s="56"/>
      <c r="D158" s="67" t="s">
        <v>154</v>
      </c>
      <c r="E158" s="66"/>
      <c r="F158" s="311"/>
      <c r="G158" s="621"/>
      <c r="H158" s="620"/>
      <c r="I158" s="636"/>
      <c r="J158" s="636"/>
      <c r="K158" s="636"/>
      <c r="L158" s="636"/>
      <c r="M158" s="636"/>
      <c r="N158" s="636"/>
      <c r="O158" s="636"/>
      <c r="P158" s="636"/>
      <c r="Q158" s="636"/>
      <c r="R158" s="636"/>
      <c r="S158" s="636"/>
      <c r="T158" s="636"/>
      <c r="U158" s="636"/>
      <c r="V158" s="636"/>
      <c r="W158" s="636"/>
      <c r="X158" s="636"/>
      <c r="Y158" s="636"/>
      <c r="Z158" s="636"/>
    </row>
    <row r="159" spans="1:26" s="79" customFormat="1" x14ac:dyDescent="0.3">
      <c r="A159" s="296"/>
      <c r="B159" s="55"/>
      <c r="C159" s="56"/>
      <c r="D159" s="64"/>
      <c r="E159" s="66"/>
      <c r="F159" s="316"/>
      <c r="G159" s="621"/>
      <c r="H159" s="620"/>
      <c r="I159" s="636"/>
      <c r="J159" s="636"/>
      <c r="K159" s="636"/>
      <c r="L159" s="636"/>
      <c r="M159" s="636"/>
      <c r="N159" s="636"/>
      <c r="O159" s="636"/>
      <c r="P159" s="636"/>
      <c r="Q159" s="636"/>
      <c r="R159" s="636"/>
      <c r="S159" s="636"/>
      <c r="T159" s="636"/>
      <c r="U159" s="636"/>
      <c r="V159" s="636"/>
      <c r="W159" s="636"/>
      <c r="X159" s="636"/>
      <c r="Y159" s="636"/>
      <c r="Z159" s="636"/>
    </row>
    <row r="160" spans="1:26" s="79" customFormat="1" x14ac:dyDescent="0.3">
      <c r="A160" s="296" t="s">
        <v>551</v>
      </c>
      <c r="B160" s="55"/>
      <c r="C160" s="56"/>
      <c r="D160" s="62" t="s">
        <v>155</v>
      </c>
      <c r="E160" s="66" t="s">
        <v>13</v>
      </c>
      <c r="F160" s="316">
        <v>50</v>
      </c>
      <c r="G160" s="621">
        <v>0</v>
      </c>
      <c r="H160" s="620">
        <f>G160*$F160</f>
        <v>0</v>
      </c>
      <c r="I160" s="636"/>
      <c r="J160" s="636"/>
      <c r="K160" s="636"/>
      <c r="L160" s="636"/>
      <c r="M160" s="636"/>
      <c r="N160" s="636"/>
      <c r="O160" s="636"/>
      <c r="P160" s="636"/>
      <c r="Q160" s="636"/>
      <c r="R160" s="636"/>
      <c r="S160" s="636"/>
      <c r="T160" s="636"/>
      <c r="U160" s="636"/>
      <c r="V160" s="636"/>
      <c r="W160" s="636"/>
      <c r="X160" s="636"/>
      <c r="Y160" s="636"/>
      <c r="Z160" s="636"/>
    </row>
    <row r="161" spans="1:26" s="79" customFormat="1" x14ac:dyDescent="0.3">
      <c r="A161" s="296"/>
      <c r="B161" s="55"/>
      <c r="C161" s="56"/>
      <c r="D161" s="62"/>
      <c r="E161" s="66"/>
      <c r="F161" s="311"/>
      <c r="G161" s="621"/>
      <c r="H161" s="620"/>
      <c r="I161" s="636"/>
      <c r="J161" s="636"/>
      <c r="K161" s="636"/>
      <c r="L161" s="636"/>
      <c r="M161" s="636"/>
      <c r="N161" s="636"/>
      <c r="O161" s="636"/>
      <c r="P161" s="636"/>
      <c r="Q161" s="636"/>
      <c r="R161" s="636"/>
      <c r="S161" s="636"/>
      <c r="T161" s="636"/>
      <c r="U161" s="636"/>
      <c r="V161" s="636"/>
      <c r="W161" s="636"/>
      <c r="X161" s="636"/>
      <c r="Y161" s="636"/>
      <c r="Z161" s="636"/>
    </row>
    <row r="162" spans="1:26" s="79" customFormat="1" x14ac:dyDescent="0.3">
      <c r="A162" s="296"/>
      <c r="B162" s="55"/>
      <c r="C162" s="56"/>
      <c r="D162" s="62"/>
      <c r="E162" s="66"/>
      <c r="F162" s="311"/>
      <c r="G162" s="621"/>
      <c r="H162" s="620"/>
      <c r="I162" s="636"/>
      <c r="J162" s="636"/>
      <c r="K162" s="636"/>
      <c r="L162" s="636"/>
      <c r="M162" s="636"/>
      <c r="N162" s="636"/>
      <c r="O162" s="636"/>
      <c r="P162" s="636"/>
      <c r="Q162" s="636"/>
      <c r="R162" s="636"/>
      <c r="S162" s="636"/>
      <c r="T162" s="636"/>
      <c r="U162" s="636"/>
      <c r="V162" s="636"/>
      <c r="W162" s="636"/>
      <c r="X162" s="636"/>
      <c r="Y162" s="636"/>
      <c r="Z162" s="636"/>
    </row>
    <row r="163" spans="1:26" s="71" customFormat="1" x14ac:dyDescent="0.3">
      <c r="A163" s="298"/>
      <c r="B163" s="68"/>
      <c r="C163" s="68"/>
      <c r="D163" s="498" t="s">
        <v>643</v>
      </c>
      <c r="E163" s="70"/>
      <c r="F163" s="313"/>
      <c r="G163" s="651"/>
      <c r="H163" s="652">
        <f>SUM(H140:H162)</f>
        <v>380000</v>
      </c>
      <c r="I163" s="633"/>
      <c r="J163" s="633"/>
      <c r="K163" s="633"/>
      <c r="L163" s="633"/>
      <c r="M163" s="633"/>
      <c r="N163" s="633"/>
      <c r="O163" s="633"/>
      <c r="P163" s="633"/>
      <c r="Q163" s="633"/>
      <c r="R163" s="633"/>
      <c r="S163" s="633"/>
      <c r="T163" s="633"/>
      <c r="U163" s="633"/>
      <c r="V163" s="633"/>
      <c r="W163" s="633"/>
      <c r="X163" s="633"/>
      <c r="Y163" s="633"/>
      <c r="Z163" s="633"/>
    </row>
    <row r="164" spans="1:26" s="71" customFormat="1" x14ac:dyDescent="0.3">
      <c r="A164" s="299"/>
      <c r="B164" s="72"/>
      <c r="C164" s="72"/>
      <c r="D164" s="499"/>
      <c r="E164" s="74"/>
      <c r="F164" s="314"/>
      <c r="G164" s="653"/>
      <c r="H164" s="654"/>
      <c r="I164" s="633"/>
      <c r="J164" s="633"/>
      <c r="K164" s="633"/>
      <c r="L164" s="633"/>
      <c r="M164" s="633"/>
      <c r="N164" s="633"/>
      <c r="O164" s="633"/>
      <c r="P164" s="633"/>
      <c r="Q164" s="633"/>
      <c r="R164" s="633"/>
      <c r="S164" s="633"/>
      <c r="T164" s="633"/>
      <c r="U164" s="633"/>
      <c r="V164" s="633"/>
      <c r="W164" s="633"/>
      <c r="X164" s="633"/>
      <c r="Y164" s="633"/>
      <c r="Z164" s="633"/>
    </row>
    <row r="165" spans="1:26" s="71" customFormat="1" x14ac:dyDescent="0.3">
      <c r="A165" s="298"/>
      <c r="B165" s="68"/>
      <c r="C165" s="68"/>
      <c r="D165" s="498"/>
      <c r="E165" s="70"/>
      <c r="F165" s="313"/>
      <c r="G165" s="651"/>
      <c r="H165" s="652"/>
      <c r="I165" s="633"/>
      <c r="J165" s="633"/>
      <c r="K165" s="633"/>
      <c r="L165" s="633"/>
      <c r="M165" s="633"/>
      <c r="N165" s="633"/>
      <c r="O165" s="633"/>
      <c r="P165" s="633"/>
      <c r="Q165" s="633"/>
      <c r="R165" s="633"/>
      <c r="S165" s="633"/>
      <c r="T165" s="633"/>
      <c r="U165" s="633"/>
      <c r="V165" s="633"/>
      <c r="W165" s="633"/>
      <c r="X165" s="633"/>
      <c r="Y165" s="633"/>
      <c r="Z165" s="633"/>
    </row>
    <row r="166" spans="1:26" s="71" customFormat="1" x14ac:dyDescent="0.3">
      <c r="A166" s="298"/>
      <c r="B166" s="68"/>
      <c r="C166" s="68"/>
      <c r="D166" s="498" t="s">
        <v>644</v>
      </c>
      <c r="E166" s="70"/>
      <c r="F166" s="313"/>
      <c r="G166" s="651"/>
      <c r="H166" s="652">
        <f>H163</f>
        <v>380000</v>
      </c>
      <c r="I166" s="633"/>
      <c r="J166" s="633"/>
      <c r="K166" s="633"/>
      <c r="L166" s="633"/>
      <c r="M166" s="633"/>
      <c r="N166" s="633"/>
      <c r="O166" s="633"/>
      <c r="P166" s="633"/>
      <c r="Q166" s="633"/>
      <c r="R166" s="633"/>
      <c r="S166" s="633"/>
      <c r="T166" s="633"/>
      <c r="U166" s="633"/>
      <c r="V166" s="633"/>
      <c r="W166" s="633"/>
      <c r="X166" s="633"/>
      <c r="Y166" s="633"/>
      <c r="Z166" s="633"/>
    </row>
    <row r="167" spans="1:26" s="71" customFormat="1" x14ac:dyDescent="0.3">
      <c r="A167" s="298"/>
      <c r="B167" s="68"/>
      <c r="C167" s="68"/>
      <c r="D167" s="498"/>
      <c r="E167" s="70"/>
      <c r="F167" s="313"/>
      <c r="G167" s="631"/>
      <c r="H167" s="632"/>
      <c r="I167" s="633"/>
      <c r="J167" s="633"/>
      <c r="K167" s="633"/>
      <c r="L167" s="633"/>
      <c r="M167" s="633"/>
      <c r="N167" s="633"/>
      <c r="O167" s="633"/>
      <c r="P167" s="633"/>
      <c r="Q167" s="633"/>
      <c r="R167" s="633"/>
      <c r="S167" s="633"/>
      <c r="T167" s="633"/>
      <c r="U167" s="633"/>
      <c r="V167" s="633"/>
      <c r="W167" s="633"/>
      <c r="X167" s="633"/>
      <c r="Y167" s="633"/>
      <c r="Z167" s="633"/>
    </row>
    <row r="168" spans="1:26" s="79" customFormat="1" x14ac:dyDescent="0.3">
      <c r="A168" s="296" t="s">
        <v>552</v>
      </c>
      <c r="B168" s="55"/>
      <c r="C168" s="56"/>
      <c r="D168" s="62" t="s">
        <v>156</v>
      </c>
      <c r="E168" s="66" t="s">
        <v>13</v>
      </c>
      <c r="F168" s="316">
        <v>100</v>
      </c>
      <c r="G168" s="621">
        <v>0</v>
      </c>
      <c r="H168" s="620">
        <f>G168*$F168</f>
        <v>0</v>
      </c>
      <c r="I168" s="636"/>
      <c r="J168" s="636"/>
      <c r="K168" s="636"/>
      <c r="L168" s="636"/>
      <c r="M168" s="636"/>
      <c r="N168" s="636"/>
      <c r="O168" s="636"/>
      <c r="P168" s="636"/>
      <c r="Q168" s="636"/>
      <c r="R168" s="636"/>
      <c r="S168" s="636"/>
      <c r="T168" s="636"/>
      <c r="U168" s="636"/>
      <c r="V168" s="636"/>
      <c r="W168" s="636"/>
      <c r="X168" s="636"/>
      <c r="Y168" s="636"/>
      <c r="Z168" s="636"/>
    </row>
    <row r="169" spans="1:26" s="79" customFormat="1" x14ac:dyDescent="0.3">
      <c r="A169" s="296"/>
      <c r="B169" s="55"/>
      <c r="C169" s="56"/>
      <c r="D169" s="62"/>
      <c r="E169" s="66"/>
      <c r="F169" s="316"/>
      <c r="G169" s="621"/>
      <c r="H169" s="620"/>
      <c r="I169" s="636"/>
      <c r="J169" s="636"/>
      <c r="K169" s="636"/>
      <c r="L169" s="636"/>
      <c r="M169" s="636"/>
      <c r="N169" s="636"/>
      <c r="O169" s="636"/>
      <c r="P169" s="636"/>
      <c r="Q169" s="636"/>
      <c r="R169" s="636"/>
      <c r="S169" s="636"/>
      <c r="T169" s="636"/>
      <c r="U169" s="636"/>
      <c r="V169" s="636"/>
      <c r="W169" s="636"/>
      <c r="X169" s="636"/>
      <c r="Y169" s="636"/>
      <c r="Z169" s="636"/>
    </row>
    <row r="170" spans="1:26" s="79" customFormat="1" x14ac:dyDescent="0.3">
      <c r="A170" s="296" t="s">
        <v>553</v>
      </c>
      <c r="B170" s="55"/>
      <c r="C170" s="56"/>
      <c r="D170" s="62" t="s">
        <v>157</v>
      </c>
      <c r="E170" s="66" t="s">
        <v>13</v>
      </c>
      <c r="F170" s="316">
        <v>500</v>
      </c>
      <c r="G170" s="621">
        <v>0</v>
      </c>
      <c r="H170" s="620">
        <f>G170*$F170</f>
        <v>0</v>
      </c>
      <c r="I170" s="636"/>
      <c r="J170" s="636"/>
      <c r="K170" s="636"/>
      <c r="L170" s="636"/>
      <c r="M170" s="636"/>
      <c r="N170" s="636"/>
      <c r="O170" s="636"/>
      <c r="P170" s="636"/>
      <c r="Q170" s="636"/>
      <c r="R170" s="636"/>
      <c r="S170" s="636"/>
      <c r="T170" s="636"/>
      <c r="U170" s="636"/>
      <c r="V170" s="636"/>
      <c r="W170" s="636"/>
      <c r="X170" s="636"/>
      <c r="Y170" s="636"/>
      <c r="Z170" s="636"/>
    </row>
    <row r="171" spans="1:26" s="79" customFormat="1" x14ac:dyDescent="0.3">
      <c r="A171" s="296"/>
      <c r="B171" s="55"/>
      <c r="C171" s="56"/>
      <c r="D171" s="64"/>
      <c r="E171" s="66"/>
      <c r="F171" s="311"/>
      <c r="G171" s="621"/>
      <c r="H171" s="620"/>
      <c r="I171" s="636"/>
      <c r="J171" s="636"/>
      <c r="K171" s="636"/>
      <c r="L171" s="636"/>
      <c r="M171" s="636"/>
      <c r="N171" s="636"/>
      <c r="O171" s="636"/>
      <c r="P171" s="636"/>
      <c r="Q171" s="636"/>
      <c r="R171" s="636"/>
      <c r="S171" s="636"/>
      <c r="T171" s="636"/>
      <c r="U171" s="636"/>
      <c r="V171" s="636"/>
      <c r="W171" s="636"/>
      <c r="X171" s="636"/>
      <c r="Y171" s="636"/>
      <c r="Z171" s="636"/>
    </row>
    <row r="172" spans="1:26" s="79" customFormat="1" x14ac:dyDescent="0.3">
      <c r="A172" s="296" t="s">
        <v>554</v>
      </c>
      <c r="B172" s="55"/>
      <c r="C172" s="56"/>
      <c r="D172" s="67" t="s">
        <v>15</v>
      </c>
      <c r="E172" s="66"/>
      <c r="F172" s="311"/>
      <c r="G172" s="621"/>
      <c r="H172" s="620"/>
      <c r="I172" s="636"/>
      <c r="J172" s="636"/>
      <c r="K172" s="636"/>
      <c r="L172" s="636"/>
      <c r="M172" s="636"/>
      <c r="N172" s="636"/>
      <c r="O172" s="636"/>
      <c r="P172" s="636"/>
      <c r="Q172" s="636"/>
      <c r="R172" s="636"/>
      <c r="S172" s="636"/>
      <c r="T172" s="636"/>
      <c r="U172" s="636"/>
      <c r="V172" s="636"/>
      <c r="W172" s="636"/>
      <c r="X172" s="636"/>
      <c r="Y172" s="636"/>
      <c r="Z172" s="636"/>
    </row>
    <row r="173" spans="1:26" s="79" customFormat="1" x14ac:dyDescent="0.3">
      <c r="A173" s="296"/>
      <c r="B173" s="55"/>
      <c r="C173" s="56"/>
      <c r="D173" s="67"/>
      <c r="E173" s="66"/>
      <c r="F173" s="311"/>
      <c r="G173" s="621"/>
      <c r="H173" s="620"/>
      <c r="I173" s="636"/>
      <c r="J173" s="636"/>
      <c r="K173" s="636"/>
      <c r="L173" s="636"/>
      <c r="M173" s="636"/>
      <c r="N173" s="636"/>
      <c r="O173" s="636"/>
      <c r="P173" s="636"/>
      <c r="Q173" s="636"/>
      <c r="R173" s="636"/>
      <c r="S173" s="636"/>
      <c r="T173" s="636"/>
      <c r="U173" s="636"/>
      <c r="V173" s="636"/>
      <c r="W173" s="636"/>
      <c r="X173" s="636"/>
      <c r="Y173" s="636"/>
      <c r="Z173" s="636"/>
    </row>
    <row r="174" spans="1:26" s="79" customFormat="1" ht="33" x14ac:dyDescent="0.3">
      <c r="A174" s="296" t="s">
        <v>555</v>
      </c>
      <c r="B174" s="55"/>
      <c r="C174" s="56"/>
      <c r="D174" s="62" t="s">
        <v>158</v>
      </c>
      <c r="E174" s="66" t="s">
        <v>12</v>
      </c>
      <c r="F174" s="316">
        <v>1</v>
      </c>
      <c r="G174" s="645">
        <v>15000</v>
      </c>
      <c r="H174" s="646">
        <f>G174*$F174</f>
        <v>15000</v>
      </c>
      <c r="I174" s="636"/>
      <c r="J174" s="636"/>
      <c r="K174" s="636"/>
      <c r="L174" s="636"/>
      <c r="M174" s="636"/>
      <c r="N174" s="636"/>
      <c r="O174" s="636"/>
      <c r="P174" s="636"/>
      <c r="Q174" s="636"/>
      <c r="R174" s="636"/>
      <c r="S174" s="636"/>
      <c r="T174" s="636"/>
      <c r="U174" s="636"/>
      <c r="V174" s="636"/>
      <c r="W174" s="636"/>
      <c r="X174" s="636"/>
      <c r="Y174" s="636"/>
      <c r="Z174" s="636"/>
    </row>
    <row r="175" spans="1:26" s="79" customFormat="1" x14ac:dyDescent="0.3">
      <c r="A175" s="296"/>
      <c r="B175" s="55"/>
      <c r="C175" s="56"/>
      <c r="D175" s="62"/>
      <c r="E175" s="66"/>
      <c r="F175" s="311"/>
      <c r="G175" s="621"/>
      <c r="H175" s="620"/>
      <c r="I175" s="636"/>
      <c r="J175" s="636"/>
      <c r="K175" s="636"/>
      <c r="L175" s="636"/>
      <c r="M175" s="636"/>
      <c r="N175" s="636"/>
      <c r="O175" s="636"/>
      <c r="P175" s="636"/>
      <c r="Q175" s="636"/>
      <c r="R175" s="636"/>
      <c r="S175" s="636"/>
      <c r="T175" s="636"/>
      <c r="U175" s="636"/>
      <c r="V175" s="636"/>
      <c r="W175" s="636"/>
      <c r="X175" s="636"/>
      <c r="Y175" s="636"/>
      <c r="Z175" s="636"/>
    </row>
    <row r="176" spans="1:26" s="79" customFormat="1" ht="33" x14ac:dyDescent="0.3">
      <c r="A176" s="296" t="s">
        <v>556</v>
      </c>
      <c r="B176" s="55"/>
      <c r="C176" s="56"/>
      <c r="D176" s="62" t="s">
        <v>159</v>
      </c>
      <c r="E176" s="66" t="s">
        <v>11</v>
      </c>
      <c r="F176" s="316">
        <f>H174</f>
        <v>15000</v>
      </c>
      <c r="G176" s="639">
        <v>0</v>
      </c>
      <c r="H176" s="620">
        <f>G176*H174</f>
        <v>0</v>
      </c>
      <c r="I176" s="636"/>
      <c r="J176" s="636"/>
      <c r="K176" s="636"/>
      <c r="L176" s="636"/>
      <c r="M176" s="636"/>
      <c r="N176" s="636"/>
      <c r="O176" s="636"/>
      <c r="P176" s="636"/>
      <c r="Q176" s="636"/>
      <c r="R176" s="636"/>
      <c r="S176" s="636"/>
      <c r="T176" s="636"/>
      <c r="U176" s="636"/>
      <c r="V176" s="636"/>
      <c r="W176" s="636"/>
      <c r="X176" s="636"/>
      <c r="Y176" s="636"/>
      <c r="Z176" s="636"/>
    </row>
    <row r="177" spans="1:26" s="79" customFormat="1" x14ac:dyDescent="0.3">
      <c r="A177" s="296"/>
      <c r="B177" s="55"/>
      <c r="C177" s="56"/>
      <c r="D177" s="62"/>
      <c r="E177" s="66"/>
      <c r="F177" s="311"/>
      <c r="G177" s="621"/>
      <c r="H177" s="620"/>
      <c r="I177" s="636"/>
      <c r="J177" s="636"/>
      <c r="K177" s="636"/>
      <c r="L177" s="636"/>
      <c r="M177" s="636"/>
      <c r="N177" s="636"/>
      <c r="O177" s="636"/>
      <c r="P177" s="636"/>
      <c r="Q177" s="636"/>
      <c r="R177" s="636"/>
      <c r="S177" s="636"/>
      <c r="T177" s="636"/>
      <c r="U177" s="636"/>
      <c r="V177" s="636"/>
      <c r="W177" s="636"/>
      <c r="X177" s="636"/>
      <c r="Y177" s="636"/>
      <c r="Z177" s="636"/>
    </row>
    <row r="178" spans="1:26" s="79" customFormat="1" x14ac:dyDescent="0.3">
      <c r="A178" s="296" t="s">
        <v>557</v>
      </c>
      <c r="B178" s="55"/>
      <c r="C178" s="56"/>
      <c r="D178" s="67" t="s">
        <v>160</v>
      </c>
      <c r="E178" s="66"/>
      <c r="F178" s="311"/>
      <c r="G178" s="621"/>
      <c r="H178" s="620"/>
      <c r="I178" s="636"/>
      <c r="J178" s="636"/>
      <c r="K178" s="636"/>
      <c r="L178" s="636"/>
      <c r="M178" s="636"/>
      <c r="N178" s="636"/>
      <c r="O178" s="636"/>
      <c r="P178" s="636"/>
      <c r="Q178" s="636"/>
      <c r="R178" s="636"/>
      <c r="S178" s="636"/>
      <c r="T178" s="636"/>
      <c r="U178" s="636"/>
      <c r="V178" s="636"/>
      <c r="W178" s="636"/>
      <c r="X178" s="636"/>
      <c r="Y178" s="636"/>
      <c r="Z178" s="636"/>
    </row>
    <row r="179" spans="1:26" s="79" customFormat="1" x14ac:dyDescent="0.3">
      <c r="A179" s="296"/>
      <c r="B179" s="55"/>
      <c r="C179" s="56"/>
      <c r="D179" s="64"/>
      <c r="E179" s="66"/>
      <c r="F179" s="311"/>
      <c r="G179" s="621"/>
      <c r="H179" s="620"/>
      <c r="I179" s="636"/>
      <c r="J179" s="636"/>
      <c r="K179" s="636"/>
      <c r="L179" s="636"/>
      <c r="M179" s="636"/>
      <c r="N179" s="636"/>
      <c r="O179" s="636"/>
      <c r="P179" s="636"/>
      <c r="Q179" s="636"/>
      <c r="R179" s="636"/>
      <c r="S179" s="636"/>
      <c r="T179" s="636"/>
      <c r="U179" s="636"/>
      <c r="V179" s="636"/>
      <c r="W179" s="636"/>
      <c r="X179" s="636"/>
      <c r="Y179" s="636"/>
      <c r="Z179" s="636"/>
    </row>
    <row r="180" spans="1:26" s="79" customFormat="1" x14ac:dyDescent="0.3">
      <c r="A180" s="296" t="s">
        <v>558</v>
      </c>
      <c r="B180" s="55"/>
      <c r="C180" s="56"/>
      <c r="D180" s="62" t="s">
        <v>161</v>
      </c>
      <c r="E180" s="66" t="s">
        <v>13</v>
      </c>
      <c r="F180" s="316">
        <v>30</v>
      </c>
      <c r="G180" s="621">
        <v>0</v>
      </c>
      <c r="H180" s="620">
        <f>G180*$F180</f>
        <v>0</v>
      </c>
      <c r="I180" s="636"/>
      <c r="J180" s="636"/>
      <c r="K180" s="636"/>
      <c r="L180" s="636"/>
      <c r="M180" s="636"/>
      <c r="N180" s="636"/>
      <c r="O180" s="636"/>
      <c r="P180" s="636"/>
      <c r="Q180" s="636"/>
      <c r="R180" s="636"/>
      <c r="S180" s="636"/>
      <c r="T180" s="636"/>
      <c r="U180" s="636"/>
      <c r="V180" s="636"/>
      <c r="W180" s="636"/>
      <c r="X180" s="636"/>
      <c r="Y180" s="636"/>
      <c r="Z180" s="636"/>
    </row>
    <row r="181" spans="1:26" s="79" customFormat="1" x14ac:dyDescent="0.3">
      <c r="A181" s="296"/>
      <c r="B181" s="55"/>
      <c r="C181" s="56"/>
      <c r="D181" s="62"/>
      <c r="E181" s="66"/>
      <c r="F181" s="316"/>
      <c r="G181" s="621"/>
      <c r="H181" s="620"/>
      <c r="I181" s="636"/>
      <c r="J181" s="636"/>
      <c r="K181" s="636"/>
      <c r="L181" s="636"/>
      <c r="M181" s="636"/>
      <c r="N181" s="636"/>
      <c r="O181" s="636"/>
      <c r="P181" s="636"/>
      <c r="Q181" s="636"/>
      <c r="R181" s="636"/>
      <c r="S181" s="636"/>
      <c r="T181" s="636"/>
      <c r="U181" s="636"/>
      <c r="V181" s="636"/>
      <c r="W181" s="636"/>
      <c r="X181" s="636"/>
      <c r="Y181" s="636"/>
      <c r="Z181" s="636"/>
    </row>
    <row r="182" spans="1:26" s="79" customFormat="1" x14ac:dyDescent="0.3">
      <c r="A182" s="296" t="s">
        <v>559</v>
      </c>
      <c r="B182" s="55"/>
      <c r="C182" s="56"/>
      <c r="D182" s="62" t="s">
        <v>162</v>
      </c>
      <c r="E182" s="66" t="s">
        <v>13</v>
      </c>
      <c r="F182" s="316">
        <v>30</v>
      </c>
      <c r="G182" s="621">
        <v>0</v>
      </c>
      <c r="H182" s="620">
        <f>G182*$F182</f>
        <v>0</v>
      </c>
      <c r="I182" s="636"/>
      <c r="J182" s="636"/>
      <c r="K182" s="636"/>
      <c r="L182" s="636"/>
      <c r="M182" s="636"/>
      <c r="N182" s="636"/>
      <c r="O182" s="636"/>
      <c r="P182" s="636"/>
      <c r="Q182" s="636"/>
      <c r="R182" s="636"/>
      <c r="S182" s="636"/>
      <c r="T182" s="636"/>
      <c r="U182" s="636"/>
      <c r="V182" s="636"/>
      <c r="W182" s="636"/>
      <c r="X182" s="636"/>
      <c r="Y182" s="636"/>
      <c r="Z182" s="636"/>
    </row>
    <row r="183" spans="1:26" s="79" customFormat="1" x14ac:dyDescent="0.3">
      <c r="A183" s="296"/>
      <c r="B183" s="55"/>
      <c r="C183" s="56"/>
      <c r="D183" s="62"/>
      <c r="E183" s="66"/>
      <c r="F183" s="316"/>
      <c r="G183" s="621"/>
      <c r="H183" s="620"/>
      <c r="I183" s="636"/>
      <c r="J183" s="636"/>
      <c r="K183" s="636"/>
      <c r="L183" s="636"/>
      <c r="M183" s="636"/>
      <c r="N183" s="636"/>
      <c r="O183" s="636"/>
      <c r="P183" s="636"/>
      <c r="Q183" s="636"/>
      <c r="R183" s="636"/>
      <c r="S183" s="636"/>
      <c r="T183" s="636"/>
      <c r="U183" s="636"/>
      <c r="V183" s="636"/>
      <c r="W183" s="636"/>
      <c r="X183" s="636"/>
      <c r="Y183" s="636"/>
      <c r="Z183" s="636"/>
    </row>
    <row r="184" spans="1:26" s="79" customFormat="1" x14ac:dyDescent="0.3">
      <c r="A184" s="296" t="s">
        <v>560</v>
      </c>
      <c r="B184" s="55"/>
      <c r="C184" s="56"/>
      <c r="D184" s="62" t="s">
        <v>163</v>
      </c>
      <c r="E184" s="66" t="s">
        <v>13</v>
      </c>
      <c r="F184" s="316">
        <v>30</v>
      </c>
      <c r="G184" s="621">
        <v>0</v>
      </c>
      <c r="H184" s="620">
        <f>G184*$F184</f>
        <v>0</v>
      </c>
      <c r="I184" s="636"/>
      <c r="J184" s="636"/>
      <c r="K184" s="636"/>
      <c r="L184" s="636"/>
      <c r="M184" s="636"/>
      <c r="N184" s="636"/>
      <c r="O184" s="636"/>
      <c r="P184" s="636"/>
      <c r="Q184" s="636"/>
      <c r="R184" s="636"/>
      <c r="S184" s="636"/>
      <c r="T184" s="636"/>
      <c r="U184" s="636"/>
      <c r="V184" s="636"/>
      <c r="W184" s="636"/>
      <c r="X184" s="636"/>
      <c r="Y184" s="636"/>
      <c r="Z184" s="636"/>
    </row>
    <row r="185" spans="1:26" s="79" customFormat="1" x14ac:dyDescent="0.3">
      <c r="A185" s="296"/>
      <c r="B185" s="55"/>
      <c r="C185" s="56"/>
      <c r="D185" s="62"/>
      <c r="E185" s="66"/>
      <c r="F185" s="316"/>
      <c r="G185" s="621"/>
      <c r="H185" s="620"/>
      <c r="I185" s="636"/>
      <c r="J185" s="636"/>
      <c r="K185" s="636"/>
      <c r="L185" s="636"/>
      <c r="M185" s="636"/>
      <c r="N185" s="636"/>
      <c r="O185" s="636"/>
      <c r="P185" s="636"/>
      <c r="Q185" s="636"/>
      <c r="R185" s="636"/>
      <c r="S185" s="636"/>
      <c r="T185" s="636"/>
      <c r="U185" s="636"/>
      <c r="V185" s="636"/>
      <c r="W185" s="636"/>
      <c r="X185" s="636"/>
      <c r="Y185" s="636"/>
      <c r="Z185" s="636"/>
    </row>
    <row r="186" spans="1:26" s="79" customFormat="1" x14ac:dyDescent="0.3">
      <c r="A186" s="296" t="s">
        <v>561</v>
      </c>
      <c r="B186" s="55"/>
      <c r="C186" s="56"/>
      <c r="D186" s="62" t="s">
        <v>164</v>
      </c>
      <c r="E186" s="66" t="s">
        <v>13</v>
      </c>
      <c r="F186" s="316">
        <v>30</v>
      </c>
      <c r="G186" s="621">
        <v>0</v>
      </c>
      <c r="H186" s="620">
        <f>G186*$F186</f>
        <v>0</v>
      </c>
      <c r="I186" s="636"/>
      <c r="J186" s="636"/>
      <c r="K186" s="636"/>
      <c r="L186" s="636"/>
      <c r="M186" s="636"/>
      <c r="N186" s="636"/>
      <c r="O186" s="636"/>
      <c r="P186" s="636"/>
      <c r="Q186" s="636"/>
      <c r="R186" s="636"/>
      <c r="S186" s="636"/>
      <c r="T186" s="636"/>
      <c r="U186" s="636"/>
      <c r="V186" s="636"/>
      <c r="W186" s="636"/>
      <c r="X186" s="636"/>
      <c r="Y186" s="636"/>
      <c r="Z186" s="636"/>
    </row>
    <row r="187" spans="1:26" s="79" customFormat="1" x14ac:dyDescent="0.3">
      <c r="A187" s="296"/>
      <c r="B187" s="55"/>
      <c r="C187" s="56"/>
      <c r="D187" s="62"/>
      <c r="E187" s="66"/>
      <c r="F187" s="316"/>
      <c r="G187" s="621"/>
      <c r="H187" s="620"/>
      <c r="I187" s="636"/>
      <c r="J187" s="636"/>
      <c r="K187" s="636"/>
      <c r="L187" s="636"/>
      <c r="M187" s="636"/>
      <c r="N187" s="636"/>
      <c r="O187" s="636"/>
      <c r="P187" s="636"/>
      <c r="Q187" s="636"/>
      <c r="R187" s="636"/>
      <c r="S187" s="636"/>
      <c r="T187" s="636"/>
      <c r="U187" s="636"/>
      <c r="V187" s="636"/>
      <c r="W187" s="636"/>
      <c r="X187" s="636"/>
      <c r="Y187" s="636"/>
      <c r="Z187" s="636"/>
    </row>
    <row r="188" spans="1:26" s="79" customFormat="1" x14ac:dyDescent="0.3">
      <c r="A188" s="296" t="s">
        <v>562</v>
      </c>
      <c r="B188" s="55"/>
      <c r="C188" s="56"/>
      <c r="D188" s="62" t="s">
        <v>165</v>
      </c>
      <c r="E188" s="66" t="s">
        <v>13</v>
      </c>
      <c r="F188" s="316">
        <v>30</v>
      </c>
      <c r="G188" s="621">
        <v>0</v>
      </c>
      <c r="H188" s="620">
        <f>G188*$F188</f>
        <v>0</v>
      </c>
      <c r="I188" s="636"/>
      <c r="J188" s="636"/>
      <c r="K188" s="636"/>
      <c r="L188" s="636"/>
      <c r="M188" s="636"/>
      <c r="N188" s="636"/>
      <c r="O188" s="636"/>
      <c r="P188" s="636"/>
      <c r="Q188" s="636"/>
      <c r="R188" s="636"/>
      <c r="S188" s="636"/>
      <c r="T188" s="636"/>
      <c r="U188" s="636"/>
      <c r="V188" s="636"/>
      <c r="W188" s="636"/>
      <c r="X188" s="636"/>
      <c r="Y188" s="636"/>
      <c r="Z188" s="636"/>
    </row>
    <row r="189" spans="1:26" s="79" customFormat="1" x14ac:dyDescent="0.3">
      <c r="A189" s="296"/>
      <c r="B189" s="55"/>
      <c r="C189" s="56"/>
      <c r="D189" s="62"/>
      <c r="E189" s="66"/>
      <c r="F189" s="316"/>
      <c r="G189" s="621"/>
      <c r="H189" s="620"/>
      <c r="I189" s="636"/>
      <c r="J189" s="636"/>
      <c r="K189" s="636"/>
      <c r="L189" s="636"/>
      <c r="M189" s="636"/>
      <c r="N189" s="636"/>
      <c r="O189" s="636"/>
      <c r="P189" s="636"/>
      <c r="Q189" s="636"/>
      <c r="R189" s="636"/>
      <c r="S189" s="636"/>
      <c r="T189" s="636"/>
      <c r="U189" s="636"/>
      <c r="V189" s="636"/>
      <c r="W189" s="636"/>
      <c r="X189" s="636"/>
      <c r="Y189" s="636"/>
      <c r="Z189" s="636"/>
    </row>
    <row r="190" spans="1:26" s="79" customFormat="1" x14ac:dyDescent="0.3">
      <c r="A190" s="296" t="s">
        <v>563</v>
      </c>
      <c r="B190" s="55"/>
      <c r="C190" s="56"/>
      <c r="D190" s="62" t="s">
        <v>1090</v>
      </c>
      <c r="E190" s="66" t="s">
        <v>13</v>
      </c>
      <c r="F190" s="316">
        <v>60</v>
      </c>
      <c r="G190" s="621">
        <v>0</v>
      </c>
      <c r="H190" s="620">
        <f>G190*$F190</f>
        <v>0</v>
      </c>
      <c r="I190" s="636"/>
      <c r="J190" s="636"/>
      <c r="K190" s="636"/>
      <c r="L190" s="636"/>
      <c r="M190" s="636"/>
      <c r="N190" s="636"/>
      <c r="O190" s="636"/>
      <c r="P190" s="636"/>
      <c r="Q190" s="636"/>
      <c r="R190" s="636"/>
      <c r="S190" s="636"/>
      <c r="T190" s="636"/>
      <c r="U190" s="636"/>
      <c r="V190" s="636"/>
      <c r="W190" s="636"/>
      <c r="X190" s="636"/>
      <c r="Y190" s="636"/>
      <c r="Z190" s="636"/>
    </row>
    <row r="191" spans="1:26" s="79" customFormat="1" x14ac:dyDescent="0.3">
      <c r="A191" s="296"/>
      <c r="B191" s="55"/>
      <c r="C191" s="56"/>
      <c r="D191" s="62"/>
      <c r="E191" s="66"/>
      <c r="F191" s="316"/>
      <c r="G191" s="621"/>
      <c r="H191" s="620"/>
      <c r="I191" s="636"/>
      <c r="J191" s="636"/>
      <c r="K191" s="636"/>
      <c r="L191" s="636"/>
      <c r="M191" s="636"/>
      <c r="N191" s="636"/>
      <c r="O191" s="636"/>
      <c r="P191" s="636"/>
      <c r="Q191" s="636"/>
      <c r="R191" s="636"/>
      <c r="S191" s="636"/>
      <c r="T191" s="636"/>
      <c r="U191" s="636"/>
      <c r="V191" s="636"/>
      <c r="W191" s="636"/>
      <c r="X191" s="636"/>
      <c r="Y191" s="636"/>
      <c r="Z191" s="636"/>
    </row>
    <row r="192" spans="1:26" s="79" customFormat="1" x14ac:dyDescent="0.3">
      <c r="A192" s="296" t="s">
        <v>564</v>
      </c>
      <c r="B192" s="55"/>
      <c r="C192" s="56"/>
      <c r="D192" s="62" t="s">
        <v>166</v>
      </c>
      <c r="E192" s="66" t="s">
        <v>13</v>
      </c>
      <c r="F192" s="316">
        <v>60</v>
      </c>
      <c r="G192" s="621">
        <v>0</v>
      </c>
      <c r="H192" s="620">
        <f>G192*$F192</f>
        <v>0</v>
      </c>
      <c r="I192" s="636"/>
      <c r="J192" s="636"/>
      <c r="K192" s="636"/>
      <c r="L192" s="636"/>
      <c r="M192" s="636"/>
      <c r="N192" s="636"/>
      <c r="O192" s="636"/>
      <c r="P192" s="636"/>
      <c r="Q192" s="636"/>
      <c r="R192" s="636"/>
      <c r="S192" s="636"/>
      <c r="T192" s="636"/>
      <c r="U192" s="636"/>
      <c r="V192" s="636"/>
      <c r="W192" s="636"/>
      <c r="X192" s="636"/>
      <c r="Y192" s="636"/>
      <c r="Z192" s="636"/>
    </row>
    <row r="193" spans="1:26" s="79" customFormat="1" x14ac:dyDescent="0.3">
      <c r="A193" s="296"/>
      <c r="B193" s="55"/>
      <c r="C193" s="56"/>
      <c r="D193" s="62"/>
      <c r="E193" s="66"/>
      <c r="F193" s="316"/>
      <c r="G193" s="621"/>
      <c r="H193" s="620"/>
      <c r="I193" s="636"/>
      <c r="J193" s="636"/>
      <c r="K193" s="636"/>
      <c r="L193" s="636"/>
      <c r="M193" s="636"/>
      <c r="N193" s="636"/>
      <c r="O193" s="636"/>
      <c r="P193" s="636"/>
      <c r="Q193" s="636"/>
      <c r="R193" s="636"/>
      <c r="S193" s="636"/>
      <c r="T193" s="636"/>
      <c r="U193" s="636"/>
      <c r="V193" s="636"/>
      <c r="W193" s="636"/>
      <c r="X193" s="636"/>
      <c r="Y193" s="636"/>
      <c r="Z193" s="636"/>
    </row>
    <row r="194" spans="1:26" s="79" customFormat="1" x14ac:dyDescent="0.3">
      <c r="A194" s="296" t="s">
        <v>565</v>
      </c>
      <c r="B194" s="55"/>
      <c r="C194" s="56"/>
      <c r="D194" s="62" t="s">
        <v>167</v>
      </c>
      <c r="E194" s="66" t="s">
        <v>13</v>
      </c>
      <c r="F194" s="316">
        <v>60</v>
      </c>
      <c r="G194" s="621">
        <v>0</v>
      </c>
      <c r="H194" s="620">
        <f>G194*$F194</f>
        <v>0</v>
      </c>
      <c r="I194" s="636"/>
      <c r="J194" s="636"/>
      <c r="K194" s="636"/>
      <c r="L194" s="636"/>
      <c r="M194" s="636"/>
      <c r="N194" s="636"/>
      <c r="O194" s="636"/>
      <c r="P194" s="636"/>
      <c r="Q194" s="636"/>
      <c r="R194" s="636"/>
      <c r="S194" s="636"/>
      <c r="T194" s="636"/>
      <c r="U194" s="636"/>
      <c r="V194" s="636"/>
      <c r="W194" s="636"/>
      <c r="X194" s="636"/>
      <c r="Y194" s="636"/>
      <c r="Z194" s="636"/>
    </row>
    <row r="195" spans="1:26" s="79" customFormat="1" x14ac:dyDescent="0.3">
      <c r="A195" s="296"/>
      <c r="B195" s="55"/>
      <c r="C195" s="56"/>
      <c r="D195" s="62"/>
      <c r="E195" s="66"/>
      <c r="F195" s="316"/>
      <c r="G195" s="621"/>
      <c r="H195" s="620"/>
      <c r="I195" s="636"/>
      <c r="J195" s="636"/>
      <c r="K195" s="636"/>
      <c r="L195" s="636"/>
      <c r="M195" s="636"/>
      <c r="N195" s="636"/>
      <c r="O195" s="636"/>
      <c r="P195" s="636"/>
      <c r="Q195" s="636"/>
      <c r="R195" s="636"/>
      <c r="S195" s="636"/>
      <c r="T195" s="636"/>
      <c r="U195" s="636"/>
      <c r="V195" s="636"/>
      <c r="W195" s="636"/>
      <c r="X195" s="636"/>
      <c r="Y195" s="636"/>
      <c r="Z195" s="636"/>
    </row>
    <row r="196" spans="1:26" s="79" customFormat="1" x14ac:dyDescent="0.3">
      <c r="A196" s="296" t="s">
        <v>566</v>
      </c>
      <c r="B196" s="55"/>
      <c r="C196" s="56"/>
      <c r="D196" s="62" t="s">
        <v>168</v>
      </c>
      <c r="E196" s="66" t="s">
        <v>13</v>
      </c>
      <c r="F196" s="316">
        <v>70</v>
      </c>
      <c r="G196" s="621">
        <v>0</v>
      </c>
      <c r="H196" s="620">
        <f>G196*$F196</f>
        <v>0</v>
      </c>
      <c r="I196" s="636"/>
      <c r="J196" s="636"/>
      <c r="K196" s="636"/>
      <c r="L196" s="636"/>
      <c r="M196" s="636"/>
      <c r="N196" s="636"/>
      <c r="O196" s="636"/>
      <c r="P196" s="636"/>
      <c r="Q196" s="636"/>
      <c r="R196" s="636"/>
      <c r="S196" s="636"/>
      <c r="T196" s="636"/>
      <c r="U196" s="636"/>
      <c r="V196" s="636"/>
      <c r="W196" s="636"/>
      <c r="X196" s="636"/>
      <c r="Y196" s="636"/>
      <c r="Z196" s="636"/>
    </row>
    <row r="197" spans="1:26" s="79" customFormat="1" x14ac:dyDescent="0.3">
      <c r="A197" s="296"/>
      <c r="B197" s="55"/>
      <c r="C197" s="56"/>
      <c r="D197" s="62"/>
      <c r="E197" s="66"/>
      <c r="F197" s="316"/>
      <c r="G197" s="621"/>
      <c r="H197" s="620"/>
      <c r="I197" s="636"/>
      <c r="J197" s="636"/>
      <c r="K197" s="636"/>
      <c r="L197" s="636"/>
      <c r="M197" s="636"/>
      <c r="N197" s="636"/>
      <c r="O197" s="636"/>
      <c r="P197" s="636"/>
      <c r="Q197" s="636"/>
      <c r="R197" s="636"/>
      <c r="S197" s="636"/>
      <c r="T197" s="636"/>
      <c r="U197" s="636"/>
      <c r="V197" s="636"/>
      <c r="W197" s="636"/>
      <c r="X197" s="636"/>
      <c r="Y197" s="636"/>
      <c r="Z197" s="636"/>
    </row>
    <row r="198" spans="1:26" s="79" customFormat="1" x14ac:dyDescent="0.3">
      <c r="A198" s="296" t="s">
        <v>567</v>
      </c>
      <c r="B198" s="55"/>
      <c r="C198" s="56"/>
      <c r="D198" s="62" t="s">
        <v>169</v>
      </c>
      <c r="E198" s="66" t="s">
        <v>13</v>
      </c>
      <c r="F198" s="316">
        <v>40</v>
      </c>
      <c r="G198" s="621">
        <v>0</v>
      </c>
      <c r="H198" s="620">
        <f>G198*$F198</f>
        <v>0</v>
      </c>
      <c r="I198" s="636"/>
      <c r="J198" s="636"/>
      <c r="K198" s="636"/>
      <c r="L198" s="636"/>
      <c r="M198" s="636"/>
      <c r="N198" s="636"/>
      <c r="O198" s="636"/>
      <c r="P198" s="636"/>
      <c r="Q198" s="636"/>
      <c r="R198" s="636"/>
      <c r="S198" s="636"/>
      <c r="T198" s="636"/>
      <c r="U198" s="636"/>
      <c r="V198" s="636"/>
      <c r="W198" s="636"/>
      <c r="X198" s="636"/>
      <c r="Y198" s="636"/>
      <c r="Z198" s="636"/>
    </row>
    <row r="199" spans="1:26" s="79" customFormat="1" x14ac:dyDescent="0.3">
      <c r="A199" s="296"/>
      <c r="B199" s="55"/>
      <c r="C199" s="56"/>
      <c r="D199" s="62"/>
      <c r="E199" s="66"/>
      <c r="F199" s="316"/>
      <c r="G199" s="621"/>
      <c r="H199" s="620"/>
      <c r="I199" s="636"/>
      <c r="J199" s="636"/>
      <c r="K199" s="636"/>
      <c r="L199" s="636"/>
      <c r="M199" s="636"/>
      <c r="N199" s="636"/>
      <c r="O199" s="636"/>
      <c r="P199" s="636"/>
      <c r="Q199" s="636"/>
      <c r="R199" s="636"/>
      <c r="S199" s="636"/>
      <c r="T199" s="636"/>
      <c r="U199" s="636"/>
      <c r="V199" s="636"/>
      <c r="W199" s="636"/>
      <c r="X199" s="636"/>
      <c r="Y199" s="636"/>
      <c r="Z199" s="636"/>
    </row>
    <row r="200" spans="1:26" s="79" customFormat="1" x14ac:dyDescent="0.3">
      <c r="A200" s="296" t="s">
        <v>568</v>
      </c>
      <c r="B200" s="55"/>
      <c r="C200" s="56"/>
      <c r="D200" s="62" t="s">
        <v>170</v>
      </c>
      <c r="E200" s="66" t="s">
        <v>13</v>
      </c>
      <c r="F200" s="316">
        <v>40</v>
      </c>
      <c r="G200" s="621">
        <v>0</v>
      </c>
      <c r="H200" s="620">
        <f>G200*$F200</f>
        <v>0</v>
      </c>
      <c r="I200" s="636"/>
      <c r="J200" s="636"/>
      <c r="K200" s="636"/>
      <c r="L200" s="636"/>
      <c r="M200" s="636"/>
      <c r="N200" s="636"/>
      <c r="O200" s="636"/>
      <c r="P200" s="636"/>
      <c r="Q200" s="636"/>
      <c r="R200" s="636"/>
      <c r="S200" s="636"/>
      <c r="T200" s="636"/>
      <c r="U200" s="636"/>
      <c r="V200" s="636"/>
      <c r="W200" s="636"/>
      <c r="X200" s="636"/>
      <c r="Y200" s="636"/>
      <c r="Z200" s="636"/>
    </row>
    <row r="201" spans="1:26" s="79" customFormat="1" x14ac:dyDescent="0.3">
      <c r="A201" s="296"/>
      <c r="B201" s="55"/>
      <c r="C201" s="56"/>
      <c r="D201" s="62"/>
      <c r="E201" s="66"/>
      <c r="F201" s="316"/>
      <c r="G201" s="621"/>
      <c r="H201" s="620"/>
      <c r="I201" s="636"/>
      <c r="J201" s="636"/>
      <c r="K201" s="636"/>
      <c r="L201" s="636"/>
      <c r="M201" s="636"/>
      <c r="N201" s="636"/>
      <c r="O201" s="636"/>
      <c r="P201" s="636"/>
      <c r="Q201" s="636"/>
      <c r="R201" s="636"/>
      <c r="S201" s="636"/>
      <c r="T201" s="636"/>
      <c r="U201" s="636"/>
      <c r="V201" s="636"/>
      <c r="W201" s="636"/>
      <c r="X201" s="636"/>
      <c r="Y201" s="636"/>
      <c r="Z201" s="636"/>
    </row>
    <row r="202" spans="1:26" s="79" customFormat="1" x14ac:dyDescent="0.3">
      <c r="A202" s="300" t="s">
        <v>569</v>
      </c>
      <c r="B202" s="46">
        <v>8.8000000000000007</v>
      </c>
      <c r="C202" s="56"/>
      <c r="D202" s="54" t="s">
        <v>171</v>
      </c>
      <c r="E202" s="84"/>
      <c r="F202" s="317"/>
      <c r="G202" s="521"/>
      <c r="H202" s="522"/>
      <c r="I202" s="636"/>
      <c r="J202" s="636"/>
      <c r="K202" s="636"/>
      <c r="L202" s="636"/>
      <c r="M202" s="636"/>
      <c r="N202" s="636"/>
      <c r="O202" s="636"/>
      <c r="P202" s="636"/>
      <c r="Q202" s="636"/>
      <c r="R202" s="636"/>
      <c r="S202" s="636"/>
      <c r="T202" s="636"/>
      <c r="U202" s="636"/>
      <c r="V202" s="636"/>
      <c r="W202" s="636"/>
      <c r="X202" s="636"/>
      <c r="Y202" s="636"/>
      <c r="Z202" s="636"/>
    </row>
    <row r="203" spans="1:26" s="79" customFormat="1" x14ac:dyDescent="0.3">
      <c r="A203" s="301"/>
      <c r="B203" s="55"/>
      <c r="C203" s="56"/>
      <c r="D203" s="54"/>
      <c r="E203" s="84"/>
      <c r="F203" s="317"/>
      <c r="G203" s="521"/>
      <c r="H203" s="522"/>
      <c r="I203" s="636"/>
      <c r="J203" s="636"/>
      <c r="K203" s="636"/>
      <c r="L203" s="636"/>
      <c r="M203" s="636"/>
      <c r="N203" s="636"/>
      <c r="O203" s="636"/>
      <c r="P203" s="636"/>
      <c r="Q203" s="636"/>
      <c r="R203" s="636"/>
      <c r="S203" s="636"/>
      <c r="T203" s="636"/>
      <c r="U203" s="636"/>
      <c r="V203" s="636"/>
      <c r="W203" s="636"/>
      <c r="X203" s="636"/>
      <c r="Y203" s="636"/>
      <c r="Z203" s="636"/>
    </row>
    <row r="204" spans="1:26" s="79" customFormat="1" x14ac:dyDescent="0.3">
      <c r="A204" s="296" t="s">
        <v>570</v>
      </c>
      <c r="B204" s="46" t="s">
        <v>172</v>
      </c>
      <c r="C204" s="65"/>
      <c r="D204" s="49" t="s">
        <v>16</v>
      </c>
      <c r="E204" s="66"/>
      <c r="F204" s="312"/>
      <c r="G204" s="621"/>
      <c r="H204" s="629"/>
      <c r="I204" s="636"/>
      <c r="J204" s="636"/>
      <c r="K204" s="636"/>
      <c r="L204" s="636"/>
      <c r="M204" s="636"/>
      <c r="N204" s="636"/>
      <c r="O204" s="636"/>
      <c r="P204" s="636"/>
      <c r="Q204" s="636"/>
      <c r="R204" s="636"/>
      <c r="S204" s="636"/>
      <c r="T204" s="636"/>
      <c r="U204" s="636"/>
      <c r="V204" s="636"/>
      <c r="W204" s="636"/>
      <c r="X204" s="636"/>
      <c r="Y204" s="636"/>
      <c r="Z204" s="636"/>
    </row>
    <row r="205" spans="1:26" s="79" customFormat="1" x14ac:dyDescent="0.3">
      <c r="A205" s="296"/>
      <c r="B205" s="55"/>
      <c r="C205" s="56"/>
      <c r="D205" s="54"/>
      <c r="E205" s="66"/>
      <c r="F205" s="307"/>
      <c r="G205" s="621"/>
      <c r="H205" s="620"/>
      <c r="I205" s="636"/>
      <c r="J205" s="636"/>
      <c r="K205" s="636"/>
      <c r="L205" s="636"/>
      <c r="M205" s="636"/>
      <c r="N205" s="636"/>
      <c r="O205" s="636"/>
      <c r="P205" s="636"/>
      <c r="Q205" s="636"/>
      <c r="R205" s="636"/>
      <c r="S205" s="636"/>
      <c r="T205" s="636"/>
      <c r="U205" s="636"/>
      <c r="V205" s="636"/>
      <c r="W205" s="636"/>
      <c r="X205" s="636"/>
      <c r="Y205" s="636"/>
      <c r="Z205" s="636"/>
    </row>
    <row r="206" spans="1:26" s="79" customFormat="1" ht="33" x14ac:dyDescent="0.3">
      <c r="A206" s="296" t="s">
        <v>571</v>
      </c>
      <c r="B206" s="46" t="s">
        <v>617</v>
      </c>
      <c r="C206" s="56" t="s">
        <v>100</v>
      </c>
      <c r="D206" s="85" t="s">
        <v>173</v>
      </c>
      <c r="E206" s="66" t="s">
        <v>2</v>
      </c>
      <c r="F206" s="311" t="s">
        <v>109</v>
      </c>
      <c r="G206" s="645">
        <v>10000</v>
      </c>
      <c r="H206" s="646">
        <f>G206*$F206</f>
        <v>10000</v>
      </c>
      <c r="I206" s="636"/>
      <c r="J206" s="636"/>
      <c r="K206" s="636"/>
      <c r="L206" s="636"/>
      <c r="M206" s="636"/>
      <c r="N206" s="636"/>
      <c r="O206" s="636"/>
      <c r="P206" s="636"/>
      <c r="Q206" s="636"/>
      <c r="R206" s="636"/>
      <c r="S206" s="636"/>
      <c r="T206" s="636"/>
      <c r="U206" s="636"/>
      <c r="V206" s="636"/>
      <c r="W206" s="636"/>
      <c r="X206" s="636"/>
      <c r="Y206" s="636"/>
      <c r="Z206" s="636"/>
    </row>
    <row r="207" spans="1:26" s="79" customFormat="1" x14ac:dyDescent="0.3">
      <c r="A207" s="301"/>
      <c r="B207" s="55"/>
      <c r="C207" s="56"/>
      <c r="D207" s="54"/>
      <c r="E207" s="84"/>
      <c r="F207" s="317"/>
      <c r="G207" s="521"/>
      <c r="H207" s="522"/>
      <c r="I207" s="636"/>
      <c r="J207" s="636"/>
      <c r="K207" s="636"/>
      <c r="L207" s="636"/>
      <c r="M207" s="636"/>
      <c r="N207" s="636"/>
      <c r="O207" s="636"/>
      <c r="P207" s="636"/>
      <c r="Q207" s="636"/>
      <c r="R207" s="636"/>
      <c r="S207" s="636"/>
      <c r="T207" s="636"/>
      <c r="U207" s="636"/>
      <c r="V207" s="636"/>
      <c r="W207" s="636"/>
      <c r="X207" s="636"/>
      <c r="Y207" s="636"/>
      <c r="Z207" s="636"/>
    </row>
    <row r="208" spans="1:26" s="71" customFormat="1" x14ac:dyDescent="0.3">
      <c r="A208" s="298"/>
      <c r="B208" s="68"/>
      <c r="C208" s="68"/>
      <c r="D208" s="498" t="s">
        <v>643</v>
      </c>
      <c r="E208" s="70"/>
      <c r="F208" s="313"/>
      <c r="G208" s="651"/>
      <c r="H208" s="652">
        <f>SUM(H166:H207)</f>
        <v>405000</v>
      </c>
      <c r="I208" s="633"/>
      <c r="J208" s="633"/>
      <c r="K208" s="633"/>
      <c r="L208" s="633"/>
      <c r="M208" s="633"/>
      <c r="N208" s="633"/>
      <c r="O208" s="633"/>
      <c r="P208" s="633"/>
      <c r="Q208" s="633"/>
      <c r="R208" s="633"/>
      <c r="S208" s="633"/>
      <c r="T208" s="633"/>
      <c r="U208" s="633"/>
      <c r="V208" s="633"/>
      <c r="W208" s="633"/>
      <c r="X208" s="633"/>
      <c r="Y208" s="633"/>
      <c r="Z208" s="633"/>
    </row>
    <row r="209" spans="1:26" s="71" customFormat="1" x14ac:dyDescent="0.3">
      <c r="A209" s="299"/>
      <c r="B209" s="72"/>
      <c r="C209" s="72"/>
      <c r="D209" s="499"/>
      <c r="E209" s="74"/>
      <c r="F209" s="314"/>
      <c r="G209" s="653"/>
      <c r="H209" s="654"/>
      <c r="I209" s="633"/>
      <c r="J209" s="633"/>
      <c r="K209" s="633"/>
      <c r="L209" s="633"/>
      <c r="M209" s="633"/>
      <c r="N209" s="633"/>
      <c r="O209" s="633"/>
      <c r="P209" s="633"/>
      <c r="Q209" s="633"/>
      <c r="R209" s="633"/>
      <c r="S209" s="633"/>
      <c r="T209" s="633"/>
      <c r="U209" s="633"/>
      <c r="V209" s="633"/>
      <c r="W209" s="633"/>
      <c r="X209" s="633"/>
      <c r="Y209" s="633"/>
      <c r="Z209" s="633"/>
    </row>
    <row r="210" spans="1:26" s="71" customFormat="1" x14ac:dyDescent="0.3">
      <c r="A210" s="298"/>
      <c r="B210" s="68"/>
      <c r="C210" s="68"/>
      <c r="D210" s="498"/>
      <c r="E210" s="70"/>
      <c r="F210" s="313"/>
      <c r="G210" s="651"/>
      <c r="H210" s="652"/>
      <c r="I210" s="633"/>
      <c r="J210" s="633"/>
      <c r="K210" s="633"/>
      <c r="L210" s="633"/>
      <c r="M210" s="633"/>
      <c r="N210" s="633"/>
      <c r="O210" s="633"/>
      <c r="P210" s="633"/>
      <c r="Q210" s="633"/>
      <c r="R210" s="633"/>
      <c r="S210" s="633"/>
      <c r="T210" s="633"/>
      <c r="U210" s="633"/>
      <c r="V210" s="633"/>
      <c r="W210" s="633"/>
      <c r="X210" s="633"/>
      <c r="Y210" s="633"/>
      <c r="Z210" s="633"/>
    </row>
    <row r="211" spans="1:26" s="71" customFormat="1" x14ac:dyDescent="0.3">
      <c r="A211" s="298"/>
      <c r="B211" s="68"/>
      <c r="C211" s="68"/>
      <c r="D211" s="498" t="s">
        <v>644</v>
      </c>
      <c r="E211" s="70"/>
      <c r="F211" s="313"/>
      <c r="G211" s="651"/>
      <c r="H211" s="652">
        <f>H208</f>
        <v>405000</v>
      </c>
      <c r="I211" s="633"/>
      <c r="J211" s="633"/>
      <c r="K211" s="633"/>
      <c r="L211" s="633"/>
      <c r="M211" s="633"/>
      <c r="N211" s="633"/>
      <c r="O211" s="633"/>
      <c r="P211" s="633"/>
      <c r="Q211" s="633"/>
      <c r="R211" s="633"/>
      <c r="S211" s="633"/>
      <c r="T211" s="633"/>
      <c r="U211" s="633"/>
      <c r="V211" s="633"/>
      <c r="W211" s="633"/>
      <c r="X211" s="633"/>
      <c r="Y211" s="633"/>
      <c r="Z211" s="633"/>
    </row>
    <row r="212" spans="1:26" s="79" customFormat="1" x14ac:dyDescent="0.3">
      <c r="A212" s="301"/>
      <c r="B212" s="55"/>
      <c r="C212" s="56"/>
      <c r="D212" s="54"/>
      <c r="E212" s="84"/>
      <c r="F212" s="317"/>
      <c r="G212" s="521"/>
      <c r="H212" s="522"/>
      <c r="I212" s="636"/>
      <c r="J212" s="636"/>
      <c r="K212" s="636"/>
      <c r="L212" s="636"/>
      <c r="M212" s="636"/>
      <c r="N212" s="636"/>
      <c r="O212" s="636"/>
      <c r="P212" s="636"/>
      <c r="Q212" s="636"/>
      <c r="R212" s="636"/>
      <c r="S212" s="636"/>
      <c r="T212" s="636"/>
      <c r="U212" s="636"/>
      <c r="V212" s="636"/>
      <c r="W212" s="636"/>
      <c r="X212" s="636"/>
      <c r="Y212" s="636"/>
      <c r="Z212" s="636"/>
    </row>
    <row r="213" spans="1:26" s="79" customFormat="1" x14ac:dyDescent="0.3">
      <c r="A213" s="301" t="s">
        <v>572</v>
      </c>
      <c r="B213" s="46" t="s">
        <v>618</v>
      </c>
      <c r="C213" s="56"/>
      <c r="D213" s="49" t="s">
        <v>174</v>
      </c>
      <c r="E213" s="66"/>
      <c r="F213" s="307"/>
      <c r="G213" s="621"/>
      <c r="H213" s="620"/>
      <c r="I213" s="636"/>
      <c r="J213" s="636"/>
      <c r="K213" s="636"/>
      <c r="L213" s="636"/>
      <c r="M213" s="636"/>
      <c r="N213" s="636"/>
      <c r="O213" s="636"/>
      <c r="P213" s="636"/>
      <c r="Q213" s="636"/>
      <c r="R213" s="636"/>
      <c r="S213" s="636"/>
      <c r="T213" s="636"/>
      <c r="U213" s="636"/>
      <c r="V213" s="636"/>
      <c r="W213" s="636"/>
      <c r="X213" s="636"/>
      <c r="Y213" s="636"/>
      <c r="Z213" s="636"/>
    </row>
    <row r="214" spans="1:26" s="79" customFormat="1" x14ac:dyDescent="0.3">
      <c r="A214" s="301"/>
      <c r="B214" s="55"/>
      <c r="C214" s="56"/>
      <c r="D214" s="54"/>
      <c r="E214" s="66"/>
      <c r="F214" s="307"/>
      <c r="G214" s="621"/>
      <c r="H214" s="620"/>
      <c r="I214" s="636"/>
      <c r="J214" s="636"/>
      <c r="K214" s="636"/>
      <c r="L214" s="636"/>
      <c r="M214" s="636"/>
      <c r="N214" s="636"/>
      <c r="O214" s="636"/>
      <c r="P214" s="636"/>
      <c r="Q214" s="636"/>
      <c r="R214" s="636"/>
      <c r="S214" s="636"/>
      <c r="T214" s="636"/>
      <c r="U214" s="636"/>
      <c r="V214" s="636"/>
      <c r="W214" s="636"/>
      <c r="X214" s="636"/>
      <c r="Y214" s="636"/>
      <c r="Z214" s="636"/>
    </row>
    <row r="215" spans="1:26" s="79" customFormat="1" ht="49.5" x14ac:dyDescent="0.3">
      <c r="A215" s="296" t="s">
        <v>573</v>
      </c>
      <c r="B215" s="55"/>
      <c r="C215" s="56"/>
      <c r="D215" s="62" t="s">
        <v>175</v>
      </c>
      <c r="E215" s="66" t="s">
        <v>12</v>
      </c>
      <c r="F215" s="307" t="s">
        <v>109</v>
      </c>
      <c r="G215" s="645">
        <v>25000</v>
      </c>
      <c r="H215" s="646">
        <f>G215*$F215</f>
        <v>25000</v>
      </c>
      <c r="I215" s="636"/>
      <c r="J215" s="636"/>
      <c r="K215" s="636"/>
      <c r="L215" s="636"/>
      <c r="M215" s="636"/>
      <c r="N215" s="636"/>
      <c r="O215" s="636"/>
      <c r="P215" s="636"/>
      <c r="Q215" s="636"/>
      <c r="R215" s="636"/>
      <c r="S215" s="636"/>
      <c r="T215" s="636"/>
      <c r="U215" s="636"/>
      <c r="V215" s="636"/>
      <c r="W215" s="636"/>
      <c r="X215" s="636"/>
      <c r="Y215" s="636"/>
      <c r="Z215" s="636"/>
    </row>
    <row r="216" spans="1:26" s="79" customFormat="1" x14ac:dyDescent="0.3">
      <c r="A216" s="296"/>
      <c r="B216" s="55"/>
      <c r="C216" s="56"/>
      <c r="D216" s="62"/>
      <c r="E216" s="66"/>
      <c r="F216" s="307"/>
      <c r="G216" s="621"/>
      <c r="H216" s="620"/>
      <c r="I216" s="636"/>
      <c r="J216" s="636"/>
      <c r="K216" s="636"/>
      <c r="L216" s="636"/>
      <c r="M216" s="636"/>
      <c r="N216" s="636"/>
      <c r="O216" s="636"/>
      <c r="P216" s="636"/>
      <c r="Q216" s="636"/>
      <c r="R216" s="636"/>
      <c r="S216" s="636"/>
      <c r="T216" s="636"/>
      <c r="U216" s="636"/>
      <c r="V216" s="636"/>
      <c r="W216" s="636"/>
      <c r="X216" s="636"/>
      <c r="Y216" s="636"/>
      <c r="Z216" s="636"/>
    </row>
    <row r="217" spans="1:26" s="79" customFormat="1" ht="33" x14ac:dyDescent="0.3">
      <c r="A217" s="296" t="s">
        <v>574</v>
      </c>
      <c r="B217" s="55"/>
      <c r="C217" s="56"/>
      <c r="D217" s="62" t="s">
        <v>176</v>
      </c>
      <c r="E217" s="66" t="s">
        <v>11</v>
      </c>
      <c r="F217" s="316">
        <f>H215</f>
        <v>25000</v>
      </c>
      <c r="G217" s="639">
        <v>0</v>
      </c>
      <c r="H217" s="620">
        <f>G217*$F217</f>
        <v>0</v>
      </c>
      <c r="I217" s="636"/>
      <c r="J217" s="636"/>
      <c r="K217" s="636"/>
      <c r="L217" s="636"/>
      <c r="M217" s="636"/>
      <c r="N217" s="636"/>
      <c r="O217" s="636"/>
      <c r="P217" s="636"/>
      <c r="Q217" s="636"/>
      <c r="R217" s="636"/>
      <c r="S217" s="636"/>
      <c r="T217" s="636"/>
      <c r="U217" s="636"/>
      <c r="V217" s="636"/>
      <c r="W217" s="636"/>
      <c r="X217" s="636"/>
      <c r="Y217" s="636"/>
      <c r="Z217" s="636"/>
    </row>
    <row r="218" spans="1:26" s="79" customFormat="1" x14ac:dyDescent="0.3">
      <c r="A218" s="296"/>
      <c r="B218" s="55"/>
      <c r="C218" s="56"/>
      <c r="D218" s="62"/>
      <c r="E218" s="66"/>
      <c r="F218" s="316"/>
      <c r="G218" s="621"/>
      <c r="H218" s="620"/>
      <c r="I218" s="636"/>
      <c r="J218" s="636"/>
      <c r="K218" s="636"/>
      <c r="L218" s="636"/>
      <c r="M218" s="636"/>
      <c r="N218" s="636"/>
      <c r="O218" s="636"/>
      <c r="P218" s="636"/>
      <c r="Q218" s="636"/>
      <c r="R218" s="636"/>
      <c r="S218" s="636"/>
      <c r="T218" s="636"/>
      <c r="U218" s="636"/>
      <c r="V218" s="636"/>
      <c r="W218" s="636"/>
      <c r="X218" s="636"/>
      <c r="Y218" s="636"/>
      <c r="Z218" s="636"/>
    </row>
    <row r="219" spans="1:26" s="79" customFormat="1" ht="33" x14ac:dyDescent="0.3">
      <c r="A219" s="296" t="s">
        <v>575</v>
      </c>
      <c r="B219" s="55"/>
      <c r="C219" s="56" t="s">
        <v>100</v>
      </c>
      <c r="D219" s="62" t="s">
        <v>177</v>
      </c>
      <c r="E219" s="66" t="s">
        <v>99</v>
      </c>
      <c r="F219" s="316">
        <v>50</v>
      </c>
      <c r="G219" s="621">
        <v>0</v>
      </c>
      <c r="H219" s="620">
        <f>G219*$F219</f>
        <v>0</v>
      </c>
      <c r="I219" s="636"/>
      <c r="J219" s="636"/>
      <c r="K219" s="636"/>
      <c r="L219" s="636"/>
      <c r="M219" s="636"/>
      <c r="N219" s="636"/>
      <c r="O219" s="636"/>
      <c r="P219" s="636"/>
      <c r="Q219" s="636"/>
      <c r="R219" s="636"/>
      <c r="S219" s="636"/>
      <c r="T219" s="636"/>
      <c r="U219" s="636"/>
      <c r="V219" s="636"/>
      <c r="W219" s="636"/>
      <c r="X219" s="636"/>
      <c r="Y219" s="636"/>
      <c r="Z219" s="636"/>
    </row>
    <row r="220" spans="1:26" s="79" customFormat="1" x14ac:dyDescent="0.3">
      <c r="A220" s="296"/>
      <c r="B220" s="55"/>
      <c r="C220" s="56"/>
      <c r="D220" s="62"/>
      <c r="E220" s="66"/>
      <c r="F220" s="316"/>
      <c r="G220" s="621"/>
      <c r="H220" s="620"/>
      <c r="I220" s="636"/>
      <c r="J220" s="636"/>
      <c r="K220" s="636"/>
      <c r="L220" s="636"/>
      <c r="M220" s="636"/>
      <c r="N220" s="636"/>
      <c r="O220" s="636"/>
      <c r="P220" s="636"/>
      <c r="Q220" s="636"/>
      <c r="R220" s="636"/>
      <c r="S220" s="636"/>
      <c r="T220" s="636"/>
      <c r="U220" s="636"/>
      <c r="V220" s="636"/>
      <c r="W220" s="636"/>
      <c r="X220" s="636"/>
      <c r="Y220" s="636"/>
      <c r="Z220" s="636"/>
    </row>
    <row r="221" spans="1:26" s="79" customFormat="1" ht="33" x14ac:dyDescent="0.3">
      <c r="A221" s="296" t="s">
        <v>576</v>
      </c>
      <c r="B221" s="55"/>
      <c r="C221" s="56"/>
      <c r="D221" s="62" t="s">
        <v>178</v>
      </c>
      <c r="E221" s="66" t="s">
        <v>2</v>
      </c>
      <c r="F221" s="316">
        <v>1</v>
      </c>
      <c r="G221" s="645">
        <v>15000</v>
      </c>
      <c r="H221" s="646">
        <f>G221*F221</f>
        <v>15000</v>
      </c>
      <c r="I221" s="636"/>
      <c r="J221" s="636"/>
      <c r="K221" s="636"/>
      <c r="L221" s="636"/>
      <c r="M221" s="636"/>
      <c r="N221" s="636"/>
      <c r="O221" s="636"/>
      <c r="P221" s="636"/>
      <c r="Q221" s="636"/>
      <c r="R221" s="636"/>
      <c r="S221" s="636"/>
      <c r="T221" s="636"/>
      <c r="U221" s="636"/>
      <c r="V221" s="636"/>
      <c r="W221" s="636"/>
      <c r="X221" s="636"/>
      <c r="Y221" s="636"/>
      <c r="Z221" s="636"/>
    </row>
    <row r="222" spans="1:26" s="79" customFormat="1" x14ac:dyDescent="0.3">
      <c r="A222" s="296"/>
      <c r="B222" s="55"/>
      <c r="C222" s="56"/>
      <c r="D222" s="62"/>
      <c r="E222" s="66"/>
      <c r="F222" s="307"/>
      <c r="G222" s="634"/>
      <c r="H222" s="620"/>
      <c r="I222" s="636"/>
      <c r="J222" s="636"/>
      <c r="K222" s="636"/>
      <c r="L222" s="636"/>
      <c r="M222" s="636"/>
      <c r="N222" s="636"/>
      <c r="O222" s="636"/>
      <c r="P222" s="636"/>
      <c r="Q222" s="636"/>
      <c r="R222" s="636"/>
      <c r="S222" s="636"/>
      <c r="T222" s="636"/>
      <c r="U222" s="636"/>
      <c r="V222" s="636"/>
      <c r="W222" s="636"/>
      <c r="X222" s="636"/>
      <c r="Y222" s="636"/>
      <c r="Z222" s="636"/>
    </row>
    <row r="223" spans="1:26" x14ac:dyDescent="0.3">
      <c r="A223" s="297" t="s">
        <v>577</v>
      </c>
      <c r="B223" s="55" t="s">
        <v>179</v>
      </c>
      <c r="C223" s="56"/>
      <c r="D223" s="49" t="s">
        <v>180</v>
      </c>
      <c r="E223" s="66"/>
      <c r="F223" s="316"/>
      <c r="G223" s="634"/>
      <c r="H223" s="620"/>
      <c r="I223" s="619"/>
      <c r="J223" s="619"/>
      <c r="K223" s="619"/>
      <c r="L223" s="619"/>
      <c r="M223" s="619"/>
      <c r="N223" s="619"/>
      <c r="O223" s="619"/>
      <c r="P223" s="619"/>
      <c r="Q223" s="619"/>
      <c r="R223" s="619"/>
      <c r="S223" s="619"/>
      <c r="T223" s="619"/>
      <c r="U223" s="619"/>
      <c r="V223" s="619"/>
      <c r="W223" s="619"/>
      <c r="X223" s="619"/>
      <c r="Y223" s="619"/>
      <c r="Z223" s="619"/>
    </row>
    <row r="224" spans="1:26" ht="66" x14ac:dyDescent="0.3">
      <c r="A224" s="296" t="s">
        <v>578</v>
      </c>
      <c r="B224" s="55" t="s">
        <v>619</v>
      </c>
      <c r="C224" s="56" t="s">
        <v>100</v>
      </c>
      <c r="D224" s="49" t="s">
        <v>1082</v>
      </c>
      <c r="E224" s="66" t="s">
        <v>12</v>
      </c>
      <c r="F224" s="316">
        <v>1</v>
      </c>
      <c r="G224" s="645">
        <v>50000</v>
      </c>
      <c r="H224" s="646">
        <f>G224*$F224</f>
        <v>50000</v>
      </c>
      <c r="I224" s="619"/>
      <c r="J224" s="619"/>
      <c r="K224" s="619"/>
      <c r="L224" s="619"/>
      <c r="M224" s="619"/>
      <c r="N224" s="619"/>
      <c r="O224" s="619"/>
      <c r="P224" s="619"/>
      <c r="Q224" s="619"/>
      <c r="R224" s="619"/>
      <c r="S224" s="619"/>
      <c r="T224" s="619"/>
      <c r="U224" s="619"/>
      <c r="V224" s="619"/>
      <c r="W224" s="619"/>
      <c r="X224" s="619"/>
      <c r="Y224" s="619"/>
      <c r="Z224" s="619"/>
    </row>
    <row r="225" spans="1:26" x14ac:dyDescent="0.3">
      <c r="A225" s="296"/>
      <c r="B225" s="55"/>
      <c r="C225" s="56"/>
      <c r="D225" s="62"/>
      <c r="E225" s="66"/>
      <c r="F225" s="316"/>
      <c r="G225" s="621"/>
      <c r="H225" s="620"/>
      <c r="I225" s="619"/>
      <c r="J225" s="619"/>
      <c r="K225" s="619"/>
      <c r="L225" s="619"/>
      <c r="M225" s="619"/>
      <c r="N225" s="619"/>
      <c r="O225" s="619"/>
      <c r="P225" s="619"/>
      <c r="Q225" s="619"/>
      <c r="R225" s="619"/>
      <c r="S225" s="619"/>
      <c r="T225" s="619"/>
      <c r="U225" s="619"/>
      <c r="V225" s="619"/>
      <c r="W225" s="619"/>
      <c r="X225" s="619"/>
      <c r="Y225" s="619"/>
      <c r="Z225" s="619"/>
    </row>
    <row r="226" spans="1:26" ht="33" x14ac:dyDescent="0.3">
      <c r="A226" s="296" t="s">
        <v>579</v>
      </c>
      <c r="B226" s="55"/>
      <c r="C226" s="86"/>
      <c r="D226" s="62" t="s">
        <v>181</v>
      </c>
      <c r="E226" s="66" t="s">
        <v>11</v>
      </c>
      <c r="F226" s="316">
        <f>H224</f>
        <v>50000</v>
      </c>
      <c r="G226" s="639">
        <v>0</v>
      </c>
      <c r="H226" s="620">
        <f>G226*F226</f>
        <v>0</v>
      </c>
      <c r="I226" s="619"/>
      <c r="J226" s="619"/>
      <c r="K226" s="619"/>
      <c r="L226" s="619"/>
      <c r="M226" s="619"/>
      <c r="N226" s="619"/>
      <c r="O226" s="619"/>
      <c r="P226" s="619"/>
      <c r="Q226" s="619"/>
      <c r="R226" s="619"/>
      <c r="S226" s="619"/>
      <c r="T226" s="619"/>
      <c r="U226" s="619"/>
      <c r="V226" s="619"/>
      <c r="W226" s="619"/>
      <c r="X226" s="619"/>
      <c r="Y226" s="619"/>
      <c r="Z226" s="619"/>
    </row>
    <row r="227" spans="1:26" x14ac:dyDescent="0.3">
      <c r="A227" s="296"/>
      <c r="B227" s="55"/>
      <c r="C227" s="86"/>
      <c r="D227" s="62"/>
      <c r="E227" s="66"/>
      <c r="F227" s="316"/>
      <c r="G227" s="621"/>
      <c r="H227" s="620"/>
      <c r="I227" s="619"/>
      <c r="J227" s="619"/>
      <c r="K227" s="619"/>
      <c r="L227" s="619"/>
      <c r="M227" s="619"/>
      <c r="N227" s="619"/>
      <c r="O227" s="619"/>
      <c r="P227" s="619"/>
      <c r="Q227" s="619"/>
      <c r="R227" s="619"/>
      <c r="S227" s="619"/>
      <c r="T227" s="619"/>
      <c r="U227" s="619"/>
      <c r="V227" s="619"/>
      <c r="W227" s="619"/>
      <c r="X227" s="619"/>
      <c r="Y227" s="619"/>
      <c r="Z227" s="619"/>
    </row>
    <row r="228" spans="1:26" ht="33" x14ac:dyDescent="0.3">
      <c r="A228" s="296" t="s">
        <v>580</v>
      </c>
      <c r="B228" s="55" t="s">
        <v>620</v>
      </c>
      <c r="C228" s="56" t="s">
        <v>100</v>
      </c>
      <c r="D228" s="62" t="s">
        <v>182</v>
      </c>
      <c r="E228" s="66" t="s">
        <v>2</v>
      </c>
      <c r="F228" s="316">
        <v>1</v>
      </c>
      <c r="G228" s="621">
        <v>0</v>
      </c>
      <c r="H228" s="620">
        <f>G228*$F228</f>
        <v>0</v>
      </c>
      <c r="I228" s="619"/>
      <c r="J228" s="619"/>
      <c r="K228" s="619"/>
      <c r="L228" s="619"/>
      <c r="M228" s="619"/>
      <c r="N228" s="619"/>
      <c r="O228" s="619"/>
      <c r="P228" s="619"/>
      <c r="Q228" s="619"/>
      <c r="R228" s="619"/>
      <c r="S228" s="619"/>
      <c r="T228" s="619"/>
      <c r="U228" s="619"/>
      <c r="V228" s="619"/>
      <c r="W228" s="619"/>
      <c r="X228" s="619"/>
      <c r="Y228" s="619"/>
      <c r="Z228" s="619"/>
    </row>
    <row r="229" spans="1:26" x14ac:dyDescent="0.3">
      <c r="A229" s="296"/>
      <c r="B229" s="55"/>
      <c r="C229" s="56"/>
      <c r="D229" s="62"/>
      <c r="E229" s="66"/>
      <c r="F229" s="316"/>
      <c r="G229" s="621"/>
      <c r="H229" s="620"/>
      <c r="I229" s="619"/>
      <c r="J229" s="619"/>
      <c r="K229" s="619"/>
      <c r="L229" s="619"/>
      <c r="M229" s="619"/>
      <c r="N229" s="619"/>
      <c r="O229" s="619"/>
      <c r="P229" s="619"/>
      <c r="Q229" s="619"/>
      <c r="R229" s="619"/>
      <c r="S229" s="619"/>
      <c r="T229" s="619"/>
      <c r="U229" s="619"/>
      <c r="V229" s="619"/>
      <c r="W229" s="619"/>
      <c r="X229" s="619"/>
      <c r="Y229" s="619"/>
      <c r="Z229" s="619"/>
    </row>
    <row r="230" spans="1:26" ht="33" x14ac:dyDescent="0.3">
      <c r="A230" s="296" t="s">
        <v>581</v>
      </c>
      <c r="B230" s="55" t="s">
        <v>621</v>
      </c>
      <c r="C230" s="56" t="s">
        <v>100</v>
      </c>
      <c r="D230" s="62" t="s">
        <v>183</v>
      </c>
      <c r="E230" s="66" t="s">
        <v>2</v>
      </c>
      <c r="F230" s="316">
        <v>1</v>
      </c>
      <c r="G230" s="621">
        <v>0</v>
      </c>
      <c r="H230" s="620">
        <f>G230*$F230</f>
        <v>0</v>
      </c>
      <c r="I230" s="619"/>
      <c r="J230" s="619"/>
      <c r="K230" s="619"/>
      <c r="L230" s="619"/>
      <c r="M230" s="619"/>
      <c r="N230" s="619"/>
      <c r="O230" s="619"/>
      <c r="P230" s="619"/>
      <c r="Q230" s="619"/>
      <c r="R230" s="619"/>
      <c r="S230" s="619"/>
      <c r="T230" s="619"/>
      <c r="U230" s="619"/>
      <c r="V230" s="619"/>
      <c r="W230" s="619"/>
      <c r="X230" s="619"/>
      <c r="Y230" s="619"/>
      <c r="Z230" s="619"/>
    </row>
    <row r="231" spans="1:26" x14ac:dyDescent="0.3">
      <c r="A231" s="296"/>
      <c r="B231" s="55"/>
      <c r="C231" s="56"/>
      <c r="D231" s="62"/>
      <c r="E231" s="66"/>
      <c r="F231" s="316"/>
      <c r="G231" s="634"/>
      <c r="H231" s="620"/>
      <c r="I231" s="619"/>
      <c r="J231" s="619"/>
      <c r="K231" s="619"/>
      <c r="L231" s="619"/>
      <c r="M231" s="619"/>
      <c r="N231" s="619"/>
      <c r="O231" s="619"/>
      <c r="P231" s="619"/>
      <c r="Q231" s="619"/>
      <c r="R231" s="619"/>
      <c r="S231" s="619"/>
      <c r="T231" s="619"/>
      <c r="U231" s="619"/>
      <c r="V231" s="619"/>
      <c r="W231" s="619"/>
      <c r="X231" s="619"/>
      <c r="Y231" s="619"/>
      <c r="Z231" s="619"/>
    </row>
    <row r="232" spans="1:26" ht="66" x14ac:dyDescent="0.3">
      <c r="A232" s="296" t="s">
        <v>582</v>
      </c>
      <c r="B232" s="55" t="s">
        <v>622</v>
      </c>
      <c r="C232" s="56" t="s">
        <v>100</v>
      </c>
      <c r="D232" s="62" t="s">
        <v>184</v>
      </c>
      <c r="E232" s="66" t="s">
        <v>45</v>
      </c>
      <c r="F232" s="316">
        <v>50</v>
      </c>
      <c r="G232" s="621">
        <v>0</v>
      </c>
      <c r="H232" s="620">
        <f>G232*$F232</f>
        <v>0</v>
      </c>
      <c r="I232" s="619"/>
      <c r="J232" s="619"/>
      <c r="K232" s="619"/>
      <c r="L232" s="619"/>
      <c r="M232" s="619"/>
      <c r="N232" s="619"/>
      <c r="O232" s="619"/>
      <c r="P232" s="619"/>
      <c r="Q232" s="619"/>
      <c r="R232" s="619"/>
      <c r="S232" s="619"/>
      <c r="T232" s="619"/>
      <c r="U232" s="619"/>
      <c r="V232" s="619"/>
      <c r="W232" s="619"/>
      <c r="X232" s="619"/>
      <c r="Y232" s="619"/>
      <c r="Z232" s="619"/>
    </row>
    <row r="233" spans="1:26" x14ac:dyDescent="0.3">
      <c r="A233" s="296"/>
      <c r="B233" s="55"/>
      <c r="C233" s="56"/>
      <c r="D233" s="62"/>
      <c r="E233" s="66"/>
      <c r="F233" s="316"/>
      <c r="G233" s="621"/>
      <c r="H233" s="620"/>
      <c r="I233" s="619"/>
      <c r="J233" s="619"/>
      <c r="K233" s="619"/>
      <c r="L233" s="619"/>
      <c r="M233" s="619"/>
      <c r="N233" s="619"/>
      <c r="O233" s="619"/>
      <c r="P233" s="619"/>
      <c r="Q233" s="619"/>
      <c r="R233" s="619"/>
      <c r="S233" s="619"/>
      <c r="T233" s="619"/>
      <c r="U233" s="619"/>
      <c r="V233" s="619"/>
      <c r="W233" s="619"/>
      <c r="X233" s="619"/>
      <c r="Y233" s="619"/>
      <c r="Z233" s="619"/>
    </row>
    <row r="234" spans="1:26" ht="33" x14ac:dyDescent="0.3">
      <c r="A234" s="296" t="s">
        <v>583</v>
      </c>
      <c r="B234" s="55" t="s">
        <v>623</v>
      </c>
      <c r="C234" s="56" t="s">
        <v>100</v>
      </c>
      <c r="D234" s="62" t="s">
        <v>185</v>
      </c>
      <c r="E234" s="66" t="s">
        <v>12</v>
      </c>
      <c r="F234" s="311" t="s">
        <v>109</v>
      </c>
      <c r="G234" s="645">
        <v>20000</v>
      </c>
      <c r="H234" s="646">
        <f>G234*$F234</f>
        <v>20000</v>
      </c>
      <c r="I234" s="619"/>
      <c r="J234" s="619"/>
      <c r="K234" s="619"/>
      <c r="L234" s="619"/>
      <c r="M234" s="619"/>
      <c r="N234" s="619"/>
      <c r="O234" s="619"/>
      <c r="P234" s="619"/>
      <c r="Q234" s="619"/>
      <c r="R234" s="619"/>
      <c r="S234" s="619"/>
      <c r="T234" s="619"/>
      <c r="U234" s="619"/>
      <c r="V234" s="619"/>
      <c r="W234" s="619"/>
      <c r="X234" s="619"/>
      <c r="Y234" s="619"/>
      <c r="Z234" s="619"/>
    </row>
    <row r="235" spans="1:26" s="79" customFormat="1" x14ac:dyDescent="0.3">
      <c r="A235" s="296"/>
      <c r="B235" s="55"/>
      <c r="C235" s="56"/>
      <c r="D235" s="62"/>
      <c r="E235" s="66"/>
      <c r="F235" s="311"/>
      <c r="G235" s="621"/>
      <c r="H235" s="620"/>
      <c r="I235" s="636"/>
      <c r="J235" s="636"/>
      <c r="K235" s="636"/>
      <c r="L235" s="636"/>
      <c r="M235" s="636"/>
      <c r="N235" s="636"/>
      <c r="O235" s="636"/>
      <c r="P235" s="636"/>
      <c r="Q235" s="636"/>
      <c r="R235" s="636"/>
      <c r="S235" s="636"/>
      <c r="T235" s="636"/>
      <c r="U235" s="636"/>
      <c r="V235" s="636"/>
      <c r="W235" s="636"/>
      <c r="X235" s="636"/>
      <c r="Y235" s="636"/>
      <c r="Z235" s="636"/>
    </row>
    <row r="236" spans="1:26" ht="33" x14ac:dyDescent="0.3">
      <c r="A236" s="296" t="s">
        <v>584</v>
      </c>
      <c r="B236" s="55"/>
      <c r="C236" s="56"/>
      <c r="D236" s="62" t="s">
        <v>186</v>
      </c>
      <c r="E236" s="66" t="s">
        <v>11</v>
      </c>
      <c r="F236" s="316">
        <f>H234</f>
        <v>20000</v>
      </c>
      <c r="G236" s="639">
        <v>0</v>
      </c>
      <c r="H236" s="620">
        <f>G236*F236</f>
        <v>0</v>
      </c>
      <c r="I236" s="619"/>
      <c r="J236" s="619"/>
      <c r="K236" s="619"/>
      <c r="L236" s="619"/>
      <c r="M236" s="619"/>
      <c r="N236" s="619"/>
      <c r="O236" s="619"/>
      <c r="P236" s="619"/>
      <c r="Q236" s="619"/>
      <c r="R236" s="619"/>
      <c r="S236" s="619"/>
      <c r="T236" s="619"/>
      <c r="U236" s="619"/>
      <c r="V236" s="619"/>
      <c r="W236" s="619"/>
      <c r="X236" s="619"/>
      <c r="Y236" s="619"/>
      <c r="Z236" s="619"/>
    </row>
    <row r="237" spans="1:26" s="79" customFormat="1" x14ac:dyDescent="0.3">
      <c r="A237" s="296"/>
      <c r="B237" s="55"/>
      <c r="C237" s="56"/>
      <c r="D237" s="62"/>
      <c r="E237" s="66"/>
      <c r="F237" s="311"/>
      <c r="G237" s="621"/>
      <c r="H237" s="620"/>
      <c r="I237" s="636"/>
      <c r="J237" s="636"/>
      <c r="K237" s="636"/>
      <c r="L237" s="636"/>
      <c r="M237" s="636"/>
      <c r="N237" s="636"/>
      <c r="O237" s="636"/>
      <c r="P237" s="636"/>
      <c r="Q237" s="636"/>
      <c r="R237" s="636"/>
      <c r="S237" s="636"/>
      <c r="T237" s="636"/>
      <c r="U237" s="636"/>
      <c r="V237" s="636"/>
      <c r="W237" s="636"/>
      <c r="X237" s="636"/>
      <c r="Y237" s="636"/>
      <c r="Z237" s="636"/>
    </row>
    <row r="238" spans="1:26" s="71" customFormat="1" x14ac:dyDescent="0.3">
      <c r="A238" s="298"/>
      <c r="B238" s="68"/>
      <c r="C238" s="68"/>
      <c r="D238" s="498" t="s">
        <v>643</v>
      </c>
      <c r="E238" s="70"/>
      <c r="F238" s="313"/>
      <c r="G238" s="651"/>
      <c r="H238" s="652">
        <f>SUM(H210:H237)</f>
        <v>515000</v>
      </c>
      <c r="I238" s="633"/>
      <c r="J238" s="633"/>
      <c r="K238" s="633"/>
      <c r="L238" s="633"/>
      <c r="M238" s="633"/>
      <c r="N238" s="633"/>
      <c r="O238" s="633"/>
      <c r="P238" s="633"/>
      <c r="Q238" s="633"/>
      <c r="R238" s="633"/>
      <c r="S238" s="633"/>
      <c r="T238" s="633"/>
      <c r="U238" s="633"/>
      <c r="V238" s="633"/>
      <c r="W238" s="633"/>
      <c r="X238" s="633"/>
      <c r="Y238" s="633"/>
      <c r="Z238" s="633"/>
    </row>
    <row r="239" spans="1:26" s="71" customFormat="1" x14ac:dyDescent="0.3">
      <c r="A239" s="299"/>
      <c r="B239" s="72"/>
      <c r="C239" s="72"/>
      <c r="D239" s="499"/>
      <c r="E239" s="74"/>
      <c r="F239" s="314"/>
      <c r="G239" s="653"/>
      <c r="H239" s="654"/>
      <c r="I239" s="633"/>
      <c r="J239" s="633"/>
      <c r="K239" s="633"/>
      <c r="L239" s="633"/>
      <c r="M239" s="633"/>
      <c r="N239" s="633"/>
      <c r="O239" s="633"/>
      <c r="P239" s="633"/>
      <c r="Q239" s="633"/>
      <c r="R239" s="633"/>
      <c r="S239" s="633"/>
      <c r="T239" s="633"/>
      <c r="U239" s="633"/>
      <c r="V239" s="633"/>
      <c r="W239" s="633"/>
      <c r="X239" s="633"/>
      <c r="Y239" s="633"/>
      <c r="Z239" s="633"/>
    </row>
    <row r="240" spans="1:26" s="71" customFormat="1" x14ac:dyDescent="0.3">
      <c r="A240" s="298"/>
      <c r="B240" s="68"/>
      <c r="C240" s="68"/>
      <c r="D240" s="498"/>
      <c r="E240" s="70"/>
      <c r="F240" s="313"/>
      <c r="G240" s="651"/>
      <c r="H240" s="652"/>
      <c r="I240" s="633"/>
      <c r="J240" s="633"/>
      <c r="K240" s="633"/>
      <c r="L240" s="633"/>
      <c r="M240" s="633"/>
      <c r="N240" s="633"/>
      <c r="O240" s="633"/>
      <c r="P240" s="633"/>
      <c r="Q240" s="633"/>
      <c r="R240" s="633"/>
      <c r="S240" s="633"/>
      <c r="T240" s="633"/>
      <c r="U240" s="633"/>
      <c r="V240" s="633"/>
      <c r="W240" s="633"/>
      <c r="X240" s="633"/>
      <c r="Y240" s="633"/>
      <c r="Z240" s="633"/>
    </row>
    <row r="241" spans="1:26" s="71" customFormat="1" x14ac:dyDescent="0.3">
      <c r="A241" s="298"/>
      <c r="B241" s="68"/>
      <c r="C241" s="68"/>
      <c r="D241" s="498" t="s">
        <v>644</v>
      </c>
      <c r="E241" s="70"/>
      <c r="F241" s="313"/>
      <c r="G241" s="651"/>
      <c r="H241" s="652">
        <f>H238</f>
        <v>515000</v>
      </c>
      <c r="I241" s="633"/>
      <c r="J241" s="633"/>
      <c r="K241" s="633"/>
      <c r="L241" s="633"/>
      <c r="M241" s="633"/>
      <c r="N241" s="633"/>
      <c r="O241" s="633"/>
      <c r="P241" s="633"/>
      <c r="Q241" s="633"/>
      <c r="R241" s="633"/>
      <c r="S241" s="633"/>
      <c r="T241" s="633"/>
      <c r="U241" s="633"/>
      <c r="V241" s="633"/>
      <c r="W241" s="633"/>
      <c r="X241" s="633"/>
      <c r="Y241" s="633"/>
      <c r="Z241" s="633"/>
    </row>
    <row r="242" spans="1:26" s="79" customFormat="1" x14ac:dyDescent="0.3">
      <c r="A242" s="296"/>
      <c r="B242" s="55"/>
      <c r="C242" s="56"/>
      <c r="D242" s="54"/>
      <c r="E242" s="66"/>
      <c r="F242" s="307"/>
      <c r="G242" s="621"/>
      <c r="H242" s="620"/>
      <c r="I242" s="636"/>
      <c r="J242" s="636"/>
      <c r="K242" s="636"/>
      <c r="L242" s="636"/>
      <c r="M242" s="636"/>
      <c r="N242" s="636"/>
      <c r="O242" s="636"/>
      <c r="P242" s="636"/>
      <c r="Q242" s="636"/>
      <c r="R242" s="636"/>
      <c r="S242" s="636"/>
      <c r="T242" s="636"/>
      <c r="U242" s="636"/>
      <c r="V242" s="636"/>
      <c r="W242" s="636"/>
      <c r="X242" s="636"/>
      <c r="Y242" s="636"/>
      <c r="Z242" s="636"/>
    </row>
    <row r="243" spans="1:26" x14ac:dyDescent="0.3">
      <c r="A243" s="297" t="s">
        <v>585</v>
      </c>
      <c r="B243" s="46">
        <v>8.9</v>
      </c>
      <c r="C243" s="65"/>
      <c r="D243" s="54" t="s">
        <v>187</v>
      </c>
      <c r="E243" s="66"/>
      <c r="F243" s="312"/>
      <c r="G243" s="621"/>
      <c r="H243" s="629"/>
      <c r="I243" s="619"/>
      <c r="J243" s="619"/>
      <c r="K243" s="619"/>
      <c r="L243" s="619"/>
      <c r="M243" s="619"/>
      <c r="N243" s="619"/>
      <c r="O243" s="619"/>
      <c r="P243" s="619"/>
      <c r="Q243" s="619"/>
      <c r="R243" s="619"/>
      <c r="S243" s="619"/>
      <c r="T243" s="619"/>
      <c r="U243" s="619"/>
      <c r="V243" s="619"/>
      <c r="W243" s="619"/>
      <c r="X243" s="619"/>
      <c r="Y243" s="619"/>
      <c r="Z243" s="619"/>
    </row>
    <row r="244" spans="1:26" x14ac:dyDescent="0.3">
      <c r="A244" s="296"/>
      <c r="B244" s="46"/>
      <c r="C244" s="65"/>
      <c r="D244" s="54"/>
      <c r="E244" s="66"/>
      <c r="F244" s="312"/>
      <c r="G244" s="621"/>
      <c r="H244" s="629"/>
      <c r="I244" s="619"/>
      <c r="J244" s="619"/>
      <c r="K244" s="619"/>
      <c r="L244" s="619"/>
      <c r="M244" s="619"/>
      <c r="N244" s="619"/>
      <c r="O244" s="619"/>
      <c r="P244" s="619"/>
      <c r="Q244" s="619"/>
      <c r="R244" s="619"/>
      <c r="S244" s="619"/>
      <c r="T244" s="619"/>
      <c r="U244" s="619"/>
      <c r="V244" s="619"/>
      <c r="W244" s="619"/>
      <c r="X244" s="619"/>
      <c r="Y244" s="619"/>
      <c r="Z244" s="619"/>
    </row>
    <row r="245" spans="1:26" x14ac:dyDescent="0.3">
      <c r="A245" s="296" t="s">
        <v>586</v>
      </c>
      <c r="B245" s="46" t="s">
        <v>624</v>
      </c>
      <c r="C245" s="65"/>
      <c r="D245" s="49" t="s">
        <v>14</v>
      </c>
      <c r="E245" s="66"/>
      <c r="F245" s="312"/>
      <c r="G245" s="621"/>
      <c r="H245" s="629"/>
      <c r="I245" s="619"/>
      <c r="J245" s="619"/>
      <c r="K245" s="619"/>
      <c r="L245" s="619"/>
      <c r="M245" s="619"/>
      <c r="N245" s="619"/>
      <c r="O245" s="619"/>
      <c r="P245" s="619"/>
      <c r="Q245" s="619"/>
      <c r="R245" s="619"/>
      <c r="S245" s="619"/>
      <c r="T245" s="619"/>
      <c r="U245" s="619"/>
      <c r="V245" s="619"/>
      <c r="W245" s="619"/>
      <c r="X245" s="619"/>
      <c r="Y245" s="619"/>
      <c r="Z245" s="619"/>
    </row>
    <row r="246" spans="1:26" ht="33" x14ac:dyDescent="0.3">
      <c r="A246" s="296" t="s">
        <v>587</v>
      </c>
      <c r="B246" s="46"/>
      <c r="C246" s="65"/>
      <c r="D246" s="62" t="s">
        <v>188</v>
      </c>
      <c r="E246" s="66" t="s">
        <v>12</v>
      </c>
      <c r="F246" s="312">
        <v>1</v>
      </c>
      <c r="G246" s="645">
        <v>80000</v>
      </c>
      <c r="H246" s="646">
        <f>G246*$F246</f>
        <v>80000</v>
      </c>
      <c r="I246" s="619"/>
      <c r="J246" s="619"/>
      <c r="K246" s="619"/>
      <c r="L246" s="619"/>
      <c r="M246" s="619"/>
      <c r="N246" s="619"/>
      <c r="O246" s="619"/>
      <c r="P246" s="619"/>
      <c r="Q246" s="619"/>
      <c r="R246" s="619"/>
      <c r="S246" s="619"/>
      <c r="T246" s="619"/>
      <c r="U246" s="619"/>
      <c r="V246" s="619"/>
      <c r="W246" s="619"/>
      <c r="X246" s="619"/>
      <c r="Y246" s="619"/>
      <c r="Z246" s="619"/>
    </row>
    <row r="247" spans="1:26" s="79" customFormat="1" x14ac:dyDescent="0.3">
      <c r="A247" s="296"/>
      <c r="B247" s="55"/>
      <c r="C247" s="56"/>
      <c r="D247" s="62"/>
      <c r="E247" s="66"/>
      <c r="F247" s="307"/>
      <c r="G247" s="621"/>
      <c r="H247" s="620"/>
      <c r="I247" s="636"/>
      <c r="J247" s="636"/>
      <c r="K247" s="636"/>
      <c r="L247" s="636"/>
      <c r="M247" s="636"/>
      <c r="N247" s="636"/>
      <c r="O247" s="636"/>
      <c r="P247" s="636"/>
      <c r="Q247" s="636"/>
      <c r="R247" s="636"/>
      <c r="S247" s="636"/>
      <c r="T247" s="636"/>
      <c r="U247" s="636"/>
      <c r="V247" s="636"/>
      <c r="W247" s="636"/>
      <c r="X247" s="636"/>
      <c r="Y247" s="636"/>
      <c r="Z247" s="636"/>
    </row>
    <row r="248" spans="1:26" ht="33" x14ac:dyDescent="0.3">
      <c r="A248" s="296" t="s">
        <v>588</v>
      </c>
      <c r="B248" s="46"/>
      <c r="C248" s="65"/>
      <c r="D248" s="62" t="s">
        <v>189</v>
      </c>
      <c r="E248" s="66" t="s">
        <v>11</v>
      </c>
      <c r="F248" s="312">
        <f>H246</f>
        <v>80000</v>
      </c>
      <c r="G248" s="639">
        <v>0</v>
      </c>
      <c r="H248" s="620">
        <f>G248*F248</f>
        <v>0</v>
      </c>
      <c r="I248" s="619"/>
      <c r="J248" s="619"/>
      <c r="K248" s="619"/>
      <c r="L248" s="619"/>
      <c r="M248" s="619"/>
      <c r="N248" s="619"/>
      <c r="O248" s="619"/>
      <c r="P248" s="619"/>
      <c r="Q248" s="619"/>
      <c r="R248" s="619"/>
      <c r="S248" s="619"/>
      <c r="T248" s="619"/>
      <c r="U248" s="619"/>
      <c r="V248" s="619"/>
      <c r="W248" s="619"/>
      <c r="X248" s="619"/>
      <c r="Y248" s="619"/>
      <c r="Z248" s="619"/>
    </row>
    <row r="249" spans="1:26" x14ac:dyDescent="0.3">
      <c r="A249" s="296"/>
      <c r="B249" s="46"/>
      <c r="C249" s="65"/>
      <c r="D249" s="62"/>
      <c r="E249" s="66"/>
      <c r="F249" s="312"/>
      <c r="G249" s="621"/>
      <c r="H249" s="620"/>
      <c r="I249" s="619"/>
      <c r="J249" s="619"/>
      <c r="K249" s="619"/>
      <c r="L249" s="619"/>
      <c r="M249" s="619"/>
      <c r="N249" s="619"/>
      <c r="O249" s="619"/>
      <c r="P249" s="619"/>
      <c r="Q249" s="619"/>
      <c r="R249" s="619"/>
      <c r="S249" s="619"/>
      <c r="T249" s="619"/>
      <c r="U249" s="619"/>
      <c r="V249" s="619"/>
      <c r="W249" s="619"/>
      <c r="X249" s="619"/>
      <c r="Y249" s="619"/>
      <c r="Z249" s="619"/>
    </row>
    <row r="250" spans="1:26" x14ac:dyDescent="0.3">
      <c r="A250" s="296" t="s">
        <v>589</v>
      </c>
      <c r="B250" s="46" t="s">
        <v>625</v>
      </c>
      <c r="C250" s="65"/>
      <c r="D250" s="49" t="s">
        <v>190</v>
      </c>
      <c r="E250" s="66"/>
      <c r="F250" s="312"/>
      <c r="G250" s="621"/>
      <c r="H250" s="629"/>
      <c r="I250" s="619"/>
      <c r="J250" s="619"/>
      <c r="K250" s="619"/>
      <c r="L250" s="619"/>
      <c r="M250" s="619"/>
      <c r="N250" s="619"/>
      <c r="O250" s="619"/>
      <c r="P250" s="619"/>
      <c r="Q250" s="619"/>
      <c r="R250" s="619"/>
      <c r="S250" s="619"/>
      <c r="T250" s="619"/>
      <c r="U250" s="619"/>
      <c r="V250" s="619"/>
      <c r="W250" s="619"/>
      <c r="X250" s="619"/>
      <c r="Y250" s="619"/>
      <c r="Z250" s="619"/>
    </row>
    <row r="251" spans="1:26" ht="33" customHeight="1" x14ac:dyDescent="0.3">
      <c r="A251" s="296" t="s">
        <v>590</v>
      </c>
      <c r="B251" s="46"/>
      <c r="C251" s="65"/>
      <c r="D251" s="62" t="s">
        <v>1083</v>
      </c>
      <c r="E251" s="66" t="s">
        <v>127</v>
      </c>
      <c r="F251" s="648">
        <v>0</v>
      </c>
      <c r="G251" s="645">
        <v>4635</v>
      </c>
      <c r="H251" s="620">
        <f>G251*$F251</f>
        <v>0</v>
      </c>
      <c r="I251" s="619"/>
      <c r="J251" s="619"/>
      <c r="K251" s="619"/>
      <c r="L251" s="619"/>
      <c r="M251" s="619"/>
      <c r="N251" s="619"/>
      <c r="O251" s="619"/>
      <c r="P251" s="619"/>
      <c r="Q251" s="619"/>
      <c r="R251" s="619"/>
      <c r="S251" s="619"/>
      <c r="T251" s="619"/>
      <c r="U251" s="619"/>
      <c r="V251" s="619"/>
      <c r="W251" s="619"/>
      <c r="X251" s="619"/>
      <c r="Y251" s="619"/>
      <c r="Z251" s="619"/>
    </row>
    <row r="252" spans="1:26" x14ac:dyDescent="0.3">
      <c r="A252" s="296"/>
      <c r="B252" s="46"/>
      <c r="C252" s="65"/>
      <c r="D252" s="62"/>
      <c r="E252" s="66"/>
      <c r="F252" s="312"/>
      <c r="G252" s="621"/>
      <c r="H252" s="620"/>
      <c r="I252" s="619"/>
      <c r="J252" s="619"/>
      <c r="K252" s="619"/>
      <c r="L252" s="619"/>
      <c r="M252" s="619"/>
      <c r="N252" s="619"/>
      <c r="O252" s="619"/>
      <c r="P252" s="619"/>
      <c r="Q252" s="619"/>
      <c r="R252" s="619"/>
      <c r="S252" s="619"/>
      <c r="T252" s="619"/>
      <c r="U252" s="619"/>
      <c r="V252" s="619"/>
      <c r="W252" s="619"/>
      <c r="X252" s="619"/>
      <c r="Y252" s="619"/>
      <c r="Z252" s="619"/>
    </row>
    <row r="253" spans="1:26" ht="33" x14ac:dyDescent="0.3">
      <c r="A253" s="296" t="s">
        <v>591</v>
      </c>
      <c r="B253" s="46"/>
      <c r="C253" s="65"/>
      <c r="D253" s="62" t="s">
        <v>191</v>
      </c>
      <c r="E253" s="66" t="s">
        <v>11</v>
      </c>
      <c r="F253" s="312">
        <f>H251</f>
        <v>0</v>
      </c>
      <c r="G253" s="639">
        <v>0</v>
      </c>
      <c r="H253" s="620">
        <f>G253*F253</f>
        <v>0</v>
      </c>
      <c r="I253" s="619"/>
      <c r="J253" s="619"/>
      <c r="K253" s="619"/>
      <c r="L253" s="619"/>
      <c r="M253" s="619"/>
      <c r="N253" s="619"/>
      <c r="O253" s="619"/>
      <c r="P253" s="619"/>
      <c r="Q253" s="619"/>
      <c r="R253" s="619"/>
      <c r="S253" s="619"/>
      <c r="T253" s="619"/>
      <c r="U253" s="619"/>
      <c r="V253" s="619"/>
      <c r="W253" s="619"/>
      <c r="X253" s="619"/>
      <c r="Y253" s="619"/>
      <c r="Z253" s="619"/>
    </row>
    <row r="254" spans="1:26" x14ac:dyDescent="0.3">
      <c r="A254" s="296"/>
      <c r="B254" s="46"/>
      <c r="C254" s="65"/>
      <c r="D254" s="62"/>
      <c r="E254" s="66"/>
      <c r="F254" s="312"/>
      <c r="G254" s="621"/>
      <c r="H254" s="620"/>
      <c r="I254" s="619"/>
      <c r="J254" s="619"/>
      <c r="K254" s="619"/>
      <c r="L254" s="619"/>
      <c r="M254" s="619"/>
      <c r="N254" s="619"/>
      <c r="O254" s="619"/>
      <c r="P254" s="619"/>
      <c r="Q254" s="619"/>
      <c r="R254" s="619"/>
      <c r="S254" s="619"/>
      <c r="T254" s="619"/>
      <c r="U254" s="619"/>
      <c r="V254" s="619"/>
      <c r="W254" s="619"/>
      <c r="X254" s="619"/>
      <c r="Y254" s="619"/>
      <c r="Z254" s="619"/>
    </row>
    <row r="255" spans="1:26" x14ac:dyDescent="0.3">
      <c r="A255" s="296"/>
      <c r="B255" s="46"/>
      <c r="C255" s="65"/>
      <c r="D255" s="62"/>
      <c r="E255" s="66"/>
      <c r="F255" s="312"/>
      <c r="G255" s="621"/>
      <c r="H255" s="620"/>
      <c r="I255" s="619"/>
      <c r="J255" s="619"/>
      <c r="K255" s="619"/>
      <c r="L255" s="619"/>
      <c r="M255" s="619"/>
      <c r="N255" s="619"/>
      <c r="O255" s="619"/>
      <c r="P255" s="619"/>
      <c r="Q255" s="619"/>
      <c r="R255" s="619"/>
      <c r="S255" s="619"/>
      <c r="T255" s="619"/>
      <c r="U255" s="619"/>
      <c r="V255" s="619"/>
      <c r="W255" s="619"/>
      <c r="X255" s="619"/>
      <c r="Y255" s="619"/>
      <c r="Z255" s="619"/>
    </row>
    <row r="256" spans="1:26" x14ac:dyDescent="0.3">
      <c r="A256" s="296"/>
      <c r="B256" s="46"/>
      <c r="C256" s="65"/>
      <c r="D256" s="62"/>
      <c r="E256" s="66"/>
      <c r="F256" s="312"/>
      <c r="G256" s="621"/>
      <c r="H256" s="620"/>
      <c r="I256" s="619"/>
      <c r="J256" s="619"/>
      <c r="K256" s="619"/>
      <c r="L256" s="619"/>
      <c r="M256" s="619"/>
      <c r="N256" s="619"/>
      <c r="O256" s="619"/>
      <c r="P256" s="619"/>
      <c r="Q256" s="619"/>
      <c r="R256" s="619"/>
      <c r="S256" s="619"/>
      <c r="T256" s="619"/>
      <c r="U256" s="619"/>
      <c r="V256" s="619"/>
      <c r="W256" s="619"/>
      <c r="X256" s="619"/>
      <c r="Y256" s="619"/>
      <c r="Z256" s="619"/>
    </row>
    <row r="257" spans="1:26" x14ac:dyDescent="0.3">
      <c r="A257" s="296"/>
      <c r="B257" s="46"/>
      <c r="C257" s="65"/>
      <c r="D257" s="62"/>
      <c r="E257" s="66"/>
      <c r="F257" s="312"/>
      <c r="G257" s="621"/>
      <c r="H257" s="620"/>
      <c r="I257" s="619"/>
      <c r="J257" s="619"/>
      <c r="K257" s="619"/>
      <c r="L257" s="619"/>
      <c r="M257" s="619"/>
      <c r="N257" s="619"/>
      <c r="O257" s="619"/>
      <c r="P257" s="619"/>
      <c r="Q257" s="619"/>
      <c r="R257" s="619"/>
      <c r="S257" s="619"/>
      <c r="T257" s="619"/>
      <c r="U257" s="619"/>
      <c r="V257" s="619"/>
      <c r="W257" s="619"/>
      <c r="X257" s="619"/>
      <c r="Y257" s="619"/>
      <c r="Z257" s="619"/>
    </row>
    <row r="258" spans="1:26" x14ac:dyDescent="0.3">
      <c r="A258" s="296"/>
      <c r="B258" s="46"/>
      <c r="C258" s="65"/>
      <c r="D258" s="62"/>
      <c r="E258" s="66"/>
      <c r="F258" s="312"/>
      <c r="G258" s="621"/>
      <c r="H258" s="620"/>
      <c r="I258" s="619"/>
      <c r="J258" s="619"/>
      <c r="K258" s="619"/>
      <c r="L258" s="619"/>
      <c r="M258" s="619"/>
      <c r="N258" s="619"/>
      <c r="O258" s="619"/>
      <c r="P258" s="619"/>
      <c r="Q258" s="619"/>
      <c r="R258" s="619"/>
      <c r="S258" s="619"/>
      <c r="T258" s="619"/>
      <c r="U258" s="619"/>
      <c r="V258" s="619"/>
      <c r="W258" s="619"/>
      <c r="X258" s="619"/>
      <c r="Y258" s="619"/>
      <c r="Z258" s="619"/>
    </row>
    <row r="259" spans="1:26" x14ac:dyDescent="0.3">
      <c r="A259" s="296"/>
      <c r="B259" s="46"/>
      <c r="C259" s="65"/>
      <c r="D259" s="62"/>
      <c r="E259" s="66"/>
      <c r="F259" s="312"/>
      <c r="G259" s="621"/>
      <c r="H259" s="620"/>
      <c r="I259" s="619"/>
      <c r="J259" s="619"/>
      <c r="K259" s="619"/>
      <c r="L259" s="619"/>
      <c r="M259" s="619"/>
      <c r="N259" s="619"/>
      <c r="O259" s="619"/>
      <c r="P259" s="619"/>
      <c r="Q259" s="619"/>
      <c r="R259" s="619"/>
      <c r="S259" s="619"/>
      <c r="T259" s="619"/>
      <c r="U259" s="619"/>
      <c r="V259" s="619"/>
      <c r="W259" s="619"/>
      <c r="X259" s="619"/>
      <c r="Y259" s="619"/>
      <c r="Z259" s="619"/>
    </row>
    <row r="260" spans="1:26" x14ac:dyDescent="0.3">
      <c r="A260" s="296"/>
      <c r="B260" s="46"/>
      <c r="C260" s="65"/>
      <c r="D260" s="62"/>
      <c r="E260" s="66"/>
      <c r="F260" s="312"/>
      <c r="G260" s="621"/>
      <c r="H260" s="620"/>
      <c r="I260" s="619"/>
      <c r="J260" s="619"/>
      <c r="K260" s="619"/>
      <c r="L260" s="619"/>
      <c r="M260" s="619"/>
      <c r="N260" s="619"/>
      <c r="O260" s="619"/>
      <c r="P260" s="619"/>
      <c r="Q260" s="619"/>
      <c r="R260" s="619"/>
      <c r="S260" s="619"/>
      <c r="T260" s="619"/>
      <c r="U260" s="619"/>
      <c r="V260" s="619"/>
      <c r="W260" s="619"/>
      <c r="X260" s="619"/>
      <c r="Y260" s="619"/>
      <c r="Z260" s="619"/>
    </row>
    <row r="261" spans="1:26" x14ac:dyDescent="0.3">
      <c r="A261" s="296"/>
      <c r="B261" s="46"/>
      <c r="C261" s="65"/>
      <c r="D261" s="62"/>
      <c r="E261" s="66"/>
      <c r="F261" s="312"/>
      <c r="G261" s="621"/>
      <c r="H261" s="620"/>
      <c r="I261" s="619"/>
      <c r="J261" s="619"/>
      <c r="K261" s="619"/>
      <c r="L261" s="619"/>
      <c r="M261" s="619"/>
      <c r="N261" s="619"/>
      <c r="O261" s="619"/>
      <c r="P261" s="619"/>
      <c r="Q261" s="619"/>
      <c r="R261" s="619"/>
      <c r="S261" s="619"/>
      <c r="T261" s="619"/>
      <c r="U261" s="619"/>
      <c r="V261" s="619"/>
      <c r="W261" s="619"/>
      <c r="X261" s="619"/>
      <c r="Y261" s="619"/>
      <c r="Z261" s="619"/>
    </row>
    <row r="262" spans="1:26" x14ac:dyDescent="0.3">
      <c r="A262" s="296"/>
      <c r="B262" s="46"/>
      <c r="C262" s="65"/>
      <c r="D262" s="62"/>
      <c r="E262" s="66"/>
      <c r="F262" s="312"/>
      <c r="G262" s="621"/>
      <c r="H262" s="620"/>
      <c r="I262" s="619"/>
      <c r="J262" s="619"/>
      <c r="K262" s="619"/>
      <c r="L262" s="619"/>
      <c r="M262" s="619"/>
      <c r="N262" s="619"/>
      <c r="O262" s="619"/>
      <c r="P262" s="619"/>
      <c r="Q262" s="619"/>
      <c r="R262" s="619"/>
      <c r="S262" s="619"/>
      <c r="T262" s="619"/>
      <c r="U262" s="619"/>
      <c r="V262" s="619"/>
      <c r="W262" s="619"/>
      <c r="X262" s="619"/>
      <c r="Y262" s="619"/>
      <c r="Z262" s="619"/>
    </row>
    <row r="263" spans="1:26" x14ac:dyDescent="0.3">
      <c r="A263" s="296"/>
      <c r="B263" s="46"/>
      <c r="C263" s="65"/>
      <c r="D263" s="62"/>
      <c r="E263" s="66"/>
      <c r="F263" s="312"/>
      <c r="G263" s="621"/>
      <c r="H263" s="620"/>
      <c r="I263" s="619"/>
      <c r="J263" s="619"/>
      <c r="K263" s="619"/>
      <c r="L263" s="619"/>
      <c r="M263" s="619"/>
      <c r="N263" s="619"/>
      <c r="O263" s="619"/>
      <c r="P263" s="619"/>
      <c r="Q263" s="619"/>
      <c r="R263" s="619"/>
      <c r="S263" s="619"/>
      <c r="T263" s="619"/>
      <c r="U263" s="619"/>
      <c r="V263" s="619"/>
      <c r="W263" s="619"/>
      <c r="X263" s="619"/>
      <c r="Y263" s="619"/>
      <c r="Z263" s="619"/>
    </row>
    <row r="264" spans="1:26" x14ac:dyDescent="0.3">
      <c r="A264" s="296"/>
      <c r="B264" s="46"/>
      <c r="C264" s="65"/>
      <c r="D264" s="62"/>
      <c r="E264" s="66"/>
      <c r="F264" s="312"/>
      <c r="G264" s="621"/>
      <c r="H264" s="620"/>
      <c r="I264" s="619"/>
      <c r="J264" s="619"/>
      <c r="K264" s="619"/>
      <c r="L264" s="619"/>
      <c r="M264" s="619"/>
      <c r="N264" s="619"/>
      <c r="O264" s="619"/>
      <c r="P264" s="619"/>
      <c r="Q264" s="619"/>
      <c r="R264" s="619"/>
      <c r="S264" s="619"/>
      <c r="T264" s="619"/>
      <c r="U264" s="619"/>
      <c r="V264" s="619"/>
      <c r="W264" s="619"/>
      <c r="X264" s="619"/>
      <c r="Y264" s="619"/>
      <c r="Z264" s="619"/>
    </row>
    <row r="265" spans="1:26" x14ac:dyDescent="0.3">
      <c r="A265" s="296"/>
      <c r="B265" s="46"/>
      <c r="C265" s="65"/>
      <c r="D265" s="62"/>
      <c r="E265" s="66"/>
      <c r="F265" s="312"/>
      <c r="G265" s="621"/>
      <c r="H265" s="620"/>
      <c r="I265" s="619"/>
      <c r="J265" s="619"/>
      <c r="K265" s="619"/>
      <c r="L265" s="619"/>
      <c r="M265" s="619"/>
      <c r="N265" s="619"/>
      <c r="O265" s="619"/>
      <c r="P265" s="619"/>
      <c r="Q265" s="619"/>
      <c r="R265" s="619"/>
      <c r="S265" s="619"/>
      <c r="T265" s="619"/>
      <c r="U265" s="619"/>
      <c r="V265" s="619"/>
      <c r="W265" s="619"/>
      <c r="X265" s="619"/>
      <c r="Y265" s="619"/>
      <c r="Z265" s="619"/>
    </row>
    <row r="266" spans="1:26" x14ac:dyDescent="0.3">
      <c r="A266" s="296"/>
      <c r="B266" s="46"/>
      <c r="C266" s="65"/>
      <c r="D266" s="62"/>
      <c r="E266" s="66"/>
      <c r="F266" s="312"/>
      <c r="G266" s="621"/>
      <c r="H266" s="620"/>
      <c r="I266" s="619"/>
      <c r="J266" s="619"/>
      <c r="K266" s="619"/>
      <c r="L266" s="619"/>
      <c r="M266" s="619"/>
      <c r="N266" s="619"/>
      <c r="O266" s="619"/>
      <c r="P266" s="619"/>
      <c r="Q266" s="619"/>
      <c r="R266" s="619"/>
      <c r="S266" s="619"/>
      <c r="T266" s="619"/>
      <c r="U266" s="619"/>
      <c r="V266" s="619"/>
      <c r="W266" s="619"/>
      <c r="X266" s="619"/>
      <c r="Y266" s="619"/>
      <c r="Z266" s="619"/>
    </row>
    <row r="267" spans="1:26" x14ac:dyDescent="0.3">
      <c r="A267" s="296"/>
      <c r="B267" s="46"/>
      <c r="C267" s="65"/>
      <c r="D267" s="62"/>
      <c r="E267" s="66"/>
      <c r="F267" s="312"/>
      <c r="G267" s="621"/>
      <c r="H267" s="620"/>
      <c r="I267" s="619"/>
      <c r="J267" s="619"/>
      <c r="K267" s="619"/>
      <c r="L267" s="619"/>
      <c r="M267" s="619"/>
      <c r="N267" s="619"/>
      <c r="O267" s="619"/>
      <c r="P267" s="619"/>
      <c r="Q267" s="619"/>
      <c r="R267" s="619"/>
      <c r="S267" s="619"/>
      <c r="T267" s="619"/>
      <c r="U267" s="619"/>
      <c r="V267" s="619"/>
      <c r="W267" s="619"/>
      <c r="X267" s="619"/>
      <c r="Y267" s="619"/>
      <c r="Z267" s="619"/>
    </row>
    <row r="268" spans="1:26" x14ac:dyDescent="0.3">
      <c r="A268" s="296"/>
      <c r="B268" s="46"/>
      <c r="C268" s="65"/>
      <c r="D268" s="62"/>
      <c r="E268" s="66"/>
      <c r="F268" s="312"/>
      <c r="G268" s="621"/>
      <c r="H268" s="620"/>
      <c r="I268" s="619"/>
      <c r="J268" s="619"/>
      <c r="K268" s="619"/>
      <c r="L268" s="619"/>
      <c r="M268" s="619"/>
      <c r="N268" s="619"/>
      <c r="O268" s="619"/>
      <c r="P268" s="619"/>
      <c r="Q268" s="619"/>
      <c r="R268" s="619"/>
      <c r="S268" s="619"/>
      <c r="T268" s="619"/>
      <c r="U268" s="619"/>
      <c r="V268" s="619"/>
      <c r="W268" s="619"/>
      <c r="X268" s="619"/>
      <c r="Y268" s="619"/>
      <c r="Z268" s="619"/>
    </row>
    <row r="269" spans="1:26" x14ac:dyDescent="0.3">
      <c r="A269" s="296"/>
      <c r="B269" s="46"/>
      <c r="C269" s="65"/>
      <c r="D269" s="62"/>
      <c r="E269" s="66"/>
      <c r="F269" s="312"/>
      <c r="G269" s="621"/>
      <c r="H269" s="620"/>
      <c r="I269" s="619"/>
      <c r="J269" s="619"/>
      <c r="K269" s="619"/>
      <c r="L269" s="619"/>
      <c r="M269" s="619"/>
      <c r="N269" s="619"/>
      <c r="O269" s="619"/>
      <c r="P269" s="619"/>
      <c r="Q269" s="619"/>
      <c r="R269" s="619"/>
      <c r="S269" s="619"/>
      <c r="T269" s="619"/>
      <c r="U269" s="619"/>
      <c r="V269" s="619"/>
      <c r="W269" s="619"/>
      <c r="X269" s="619"/>
      <c r="Y269" s="619"/>
      <c r="Z269" s="619"/>
    </row>
    <row r="270" spans="1:26" x14ac:dyDescent="0.3">
      <c r="A270" s="296"/>
      <c r="B270" s="46"/>
      <c r="C270" s="65"/>
      <c r="D270" s="62"/>
      <c r="E270" s="66"/>
      <c r="F270" s="312"/>
      <c r="G270" s="621"/>
      <c r="H270" s="620"/>
      <c r="I270" s="619"/>
      <c r="J270" s="619"/>
      <c r="K270" s="619"/>
      <c r="L270" s="619"/>
      <c r="M270" s="619"/>
      <c r="N270" s="619"/>
      <c r="O270" s="619"/>
      <c r="P270" s="619"/>
      <c r="Q270" s="619"/>
      <c r="R270" s="619"/>
      <c r="S270" s="619"/>
      <c r="T270" s="619"/>
      <c r="U270" s="619"/>
      <c r="V270" s="619"/>
      <c r="W270" s="619"/>
      <c r="X270" s="619"/>
      <c r="Y270" s="619"/>
      <c r="Z270" s="619"/>
    </row>
    <row r="271" spans="1:26" x14ac:dyDescent="0.3">
      <c r="A271" s="296"/>
      <c r="B271" s="46"/>
      <c r="C271" s="65"/>
      <c r="D271" s="62"/>
      <c r="E271" s="66"/>
      <c r="F271" s="312"/>
      <c r="G271" s="621"/>
      <c r="H271" s="620"/>
      <c r="I271" s="619"/>
      <c r="J271" s="619"/>
      <c r="K271" s="619"/>
      <c r="L271" s="619"/>
      <c r="M271" s="619"/>
      <c r="N271" s="619"/>
      <c r="O271" s="619"/>
      <c r="P271" s="619"/>
      <c r="Q271" s="619"/>
      <c r="R271" s="619"/>
      <c r="S271" s="619"/>
      <c r="T271" s="619"/>
      <c r="U271" s="619"/>
      <c r="V271" s="619"/>
      <c r="W271" s="619"/>
      <c r="X271" s="619"/>
      <c r="Y271" s="619"/>
      <c r="Z271" s="619"/>
    </row>
    <row r="272" spans="1:26" x14ac:dyDescent="0.3">
      <c r="A272" s="296"/>
      <c r="B272" s="46"/>
      <c r="C272" s="65"/>
      <c r="D272" s="62"/>
      <c r="E272" s="66"/>
      <c r="F272" s="312"/>
      <c r="G272" s="621"/>
      <c r="H272" s="620"/>
      <c r="I272" s="619"/>
      <c r="J272" s="619"/>
      <c r="K272" s="619"/>
      <c r="L272" s="619"/>
      <c r="M272" s="619"/>
      <c r="N272" s="619"/>
      <c r="O272" s="619"/>
      <c r="P272" s="619"/>
      <c r="Q272" s="619"/>
      <c r="R272" s="619"/>
      <c r="S272" s="619"/>
      <c r="T272" s="619"/>
      <c r="U272" s="619"/>
      <c r="V272" s="619"/>
      <c r="W272" s="619"/>
      <c r="X272" s="619"/>
      <c r="Y272" s="619"/>
      <c r="Z272" s="619"/>
    </row>
    <row r="273" spans="1:26" x14ac:dyDescent="0.3">
      <c r="A273" s="296"/>
      <c r="B273" s="46"/>
      <c r="C273" s="65"/>
      <c r="D273" s="62"/>
      <c r="E273" s="66"/>
      <c r="F273" s="312"/>
      <c r="G273" s="621"/>
      <c r="H273" s="620"/>
      <c r="I273" s="619"/>
      <c r="J273" s="619"/>
      <c r="K273" s="619"/>
      <c r="L273" s="619"/>
      <c r="M273" s="619"/>
      <c r="N273" s="619"/>
      <c r="O273" s="619"/>
      <c r="P273" s="619"/>
      <c r="Q273" s="619"/>
      <c r="R273" s="619"/>
      <c r="S273" s="619"/>
      <c r="T273" s="619"/>
      <c r="U273" s="619"/>
      <c r="V273" s="619"/>
      <c r="W273" s="619"/>
      <c r="X273" s="619"/>
      <c r="Y273" s="619"/>
      <c r="Z273" s="619"/>
    </row>
    <row r="274" spans="1:26" x14ac:dyDescent="0.3">
      <c r="A274" s="296"/>
      <c r="B274" s="46"/>
      <c r="C274" s="65"/>
      <c r="D274" s="62"/>
      <c r="E274" s="66"/>
      <c r="F274" s="312"/>
      <c r="G274" s="621"/>
      <c r="H274" s="620"/>
      <c r="I274" s="619"/>
      <c r="J274" s="619"/>
      <c r="K274" s="619"/>
      <c r="L274" s="619"/>
      <c r="M274" s="619"/>
      <c r="N274" s="619"/>
      <c r="O274" s="619"/>
      <c r="P274" s="619"/>
      <c r="Q274" s="619"/>
      <c r="R274" s="619"/>
      <c r="S274" s="619"/>
      <c r="T274" s="619"/>
      <c r="U274" s="619"/>
      <c r="V274" s="619"/>
      <c r="W274" s="619"/>
      <c r="X274" s="619"/>
      <c r="Y274" s="619"/>
      <c r="Z274" s="619"/>
    </row>
    <row r="275" spans="1:26" x14ac:dyDescent="0.3">
      <c r="A275" s="296"/>
      <c r="B275" s="46"/>
      <c r="C275" s="65"/>
      <c r="D275" s="62"/>
      <c r="E275" s="66"/>
      <c r="F275" s="312"/>
      <c r="G275" s="621"/>
      <c r="H275" s="620"/>
      <c r="I275" s="619"/>
      <c r="J275" s="619"/>
      <c r="K275" s="619"/>
      <c r="L275" s="619"/>
      <c r="M275" s="619"/>
      <c r="N275" s="619"/>
      <c r="O275" s="619"/>
      <c r="P275" s="619"/>
      <c r="Q275" s="619"/>
      <c r="R275" s="619"/>
      <c r="S275" s="619"/>
      <c r="T275" s="619"/>
      <c r="U275" s="619"/>
      <c r="V275" s="619"/>
      <c r="W275" s="619"/>
      <c r="X275" s="619"/>
      <c r="Y275" s="619"/>
      <c r="Z275" s="619"/>
    </row>
    <row r="276" spans="1:26" x14ac:dyDescent="0.3">
      <c r="A276" s="296"/>
      <c r="B276" s="46"/>
      <c r="C276" s="65"/>
      <c r="D276" s="62"/>
      <c r="E276" s="66"/>
      <c r="F276" s="312"/>
      <c r="G276" s="621"/>
      <c r="H276" s="620"/>
      <c r="I276" s="619"/>
      <c r="J276" s="619"/>
      <c r="K276" s="619"/>
      <c r="L276" s="619"/>
      <c r="M276" s="619"/>
      <c r="N276" s="619"/>
      <c r="O276" s="619"/>
      <c r="P276" s="619"/>
      <c r="Q276" s="619"/>
      <c r="R276" s="619"/>
      <c r="S276" s="619"/>
      <c r="T276" s="619"/>
      <c r="U276" s="619"/>
      <c r="V276" s="619"/>
      <c r="W276" s="619"/>
      <c r="X276" s="619"/>
      <c r="Y276" s="619"/>
      <c r="Z276" s="619"/>
    </row>
    <row r="277" spans="1:26" x14ac:dyDescent="0.3">
      <c r="A277" s="302"/>
      <c r="B277" s="87"/>
      <c r="C277" s="88"/>
      <c r="D277" s="89"/>
      <c r="E277" s="90"/>
      <c r="F277" s="318"/>
      <c r="G277" s="640"/>
      <c r="H277" s="641"/>
      <c r="I277" s="619"/>
      <c r="J277" s="619"/>
      <c r="K277" s="619"/>
      <c r="L277" s="619"/>
      <c r="M277" s="619"/>
      <c r="N277" s="619"/>
      <c r="O277" s="619"/>
      <c r="P277" s="619"/>
      <c r="Q277" s="619"/>
      <c r="R277" s="619"/>
      <c r="S277" s="619"/>
      <c r="T277" s="619"/>
      <c r="U277" s="619"/>
      <c r="V277" s="619"/>
      <c r="W277" s="619"/>
      <c r="X277" s="619"/>
      <c r="Y277" s="619"/>
      <c r="Z277" s="619"/>
    </row>
    <row r="278" spans="1:26" x14ac:dyDescent="0.3">
      <c r="A278" s="803" t="s">
        <v>645</v>
      </c>
      <c r="B278" s="804"/>
      <c r="C278" s="804"/>
      <c r="D278" s="804"/>
      <c r="E278" s="804"/>
      <c r="F278" s="805"/>
      <c r="G278" s="642"/>
      <c r="H278" s="809">
        <f>SUM(H240:H277)</f>
        <v>595000</v>
      </c>
      <c r="I278" s="619"/>
      <c r="J278" s="619"/>
      <c r="K278" s="619"/>
      <c r="L278" s="619"/>
      <c r="M278" s="619"/>
      <c r="N278" s="619"/>
      <c r="O278" s="619"/>
      <c r="P278" s="619"/>
      <c r="Q278" s="619"/>
      <c r="R278" s="619"/>
      <c r="S278" s="619"/>
      <c r="T278" s="619"/>
      <c r="U278" s="619"/>
      <c r="V278" s="619"/>
      <c r="W278" s="619"/>
      <c r="X278" s="619"/>
      <c r="Y278" s="619"/>
      <c r="Z278" s="619"/>
    </row>
    <row r="279" spans="1:26" ht="17.25" thickBot="1" x14ac:dyDescent="0.25">
      <c r="A279" s="806"/>
      <c r="B279" s="807"/>
      <c r="C279" s="807"/>
      <c r="D279" s="807"/>
      <c r="E279" s="807"/>
      <c r="F279" s="808"/>
      <c r="G279" s="643"/>
      <c r="H279" s="810"/>
      <c r="I279" s="619"/>
      <c r="J279" s="619"/>
      <c r="K279" s="619"/>
      <c r="L279" s="619"/>
      <c r="M279" s="619"/>
      <c r="N279" s="619"/>
      <c r="O279" s="619"/>
      <c r="P279" s="619"/>
      <c r="Q279" s="619"/>
      <c r="R279" s="619"/>
      <c r="S279" s="619"/>
      <c r="T279" s="619"/>
      <c r="U279" s="619"/>
      <c r="V279" s="619"/>
      <c r="W279" s="619"/>
      <c r="X279" s="619"/>
      <c r="Y279" s="619"/>
      <c r="Z279" s="619"/>
    </row>
    <row r="280" spans="1:26" ht="17.25" thickTop="1" x14ac:dyDescent="0.2">
      <c r="G280" s="644"/>
      <c r="H280" s="644"/>
      <c r="I280" s="619"/>
      <c r="J280" s="619"/>
      <c r="K280" s="619"/>
      <c r="L280" s="619"/>
      <c r="M280" s="619"/>
      <c r="N280" s="619"/>
      <c r="O280" s="619"/>
      <c r="P280" s="619"/>
      <c r="Q280" s="619"/>
      <c r="R280" s="619"/>
      <c r="S280" s="619"/>
      <c r="T280" s="619"/>
      <c r="U280" s="619"/>
      <c r="V280" s="619"/>
      <c r="W280" s="619"/>
      <c r="X280" s="619"/>
      <c r="Y280" s="619"/>
      <c r="Z280" s="619"/>
    </row>
  </sheetData>
  <sheetProtection algorithmName="SHA-512" hashValue="sweM9sMTnrFIROXf9sZ2Ca9WpZm1HkJ5RnRxABM7ecMrpQ/yJB4AkP01Nr/EPz2ZY7UMVX6tBgSIL9ZhzBxSOg==" saltValue="Sjl7Wr/MbwNN27NkWjh08Q==" spinCount="100000" sheet="1" objects="1" scenarios="1" selectLockedCells="1"/>
  <mergeCells count="4">
    <mergeCell ref="A3:H3"/>
    <mergeCell ref="A278:F279"/>
    <mergeCell ref="H278:H279"/>
    <mergeCell ref="G4:H4"/>
  </mergeCells>
  <phoneticPr fontId="4" type="noConversion"/>
  <printOptions horizontalCentered="1"/>
  <pageMargins left="0.51181102362204722" right="0.39370078740157483" top="0.39370078740157483" bottom="0.59055118110236227" header="0.31496062992125984" footer="0.31496062992125984"/>
  <pageSetup paperSize="9" scale="85" firstPageNumber="118" fitToWidth="0" orientation="portrait" useFirstPageNumber="1" horizontalDpi="1200" verticalDpi="1200" r:id="rId1"/>
  <headerFooter>
    <oddFooter>&amp;R&amp;P</oddFooter>
  </headerFooter>
  <rowBreaks count="7" manualBreakCount="7">
    <brk id="36" max="16383" man="1"/>
    <brk id="72" max="16383" man="1"/>
    <brk id="105" max="16383" man="1"/>
    <brk id="138" max="16383" man="1"/>
    <brk id="164" max="16383" man="1"/>
    <brk id="209" max="16383" man="1"/>
    <brk id="2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topLeftCell="A6" zoomScaleNormal="100" workbookViewId="0">
      <selection activeCell="G6" sqref="G6"/>
    </sheetView>
  </sheetViews>
  <sheetFormatPr defaultRowHeight="16.5" x14ac:dyDescent="0.2"/>
  <cols>
    <col min="1" max="1" width="6.7109375" style="8" customWidth="1"/>
    <col min="2" max="2" width="10.140625" style="8" customWidth="1"/>
    <col min="3" max="3" width="3" style="8" customWidth="1"/>
    <col min="4" max="4" width="43.7109375" style="8" customWidth="1"/>
    <col min="5" max="5" width="6.140625" style="8" customWidth="1"/>
    <col min="6" max="6" width="7.140625" style="8" customWidth="1"/>
    <col min="7" max="8" width="13.28515625" style="570" customWidth="1"/>
    <col min="9" max="22" width="9.140625" style="761"/>
    <col min="23" max="16384" width="9.140625" style="8"/>
  </cols>
  <sheetData>
    <row r="1" spans="1:22" x14ac:dyDescent="0.2">
      <c r="A1" s="1" t="s">
        <v>1065</v>
      </c>
      <c r="B1" s="2"/>
      <c r="C1" s="3"/>
      <c r="D1" s="4"/>
      <c r="E1" s="5"/>
      <c r="F1" s="6"/>
      <c r="G1" s="486"/>
      <c r="H1" s="486"/>
    </row>
    <row r="2" spans="1:22" x14ac:dyDescent="0.2">
      <c r="A2" s="1" t="s">
        <v>1067</v>
      </c>
      <c r="B2" s="2"/>
      <c r="C2" s="3"/>
      <c r="D2" s="4"/>
      <c r="E2" s="5"/>
      <c r="F2" s="6"/>
      <c r="G2" s="486"/>
      <c r="H2" s="486"/>
    </row>
    <row r="3" spans="1:22" ht="33" customHeight="1" x14ac:dyDescent="0.2">
      <c r="A3" s="802" t="s">
        <v>1066</v>
      </c>
      <c r="B3" s="802"/>
      <c r="C3" s="802"/>
      <c r="D3" s="802"/>
      <c r="E3" s="802"/>
      <c r="F3" s="802"/>
      <c r="G3" s="802"/>
      <c r="H3" s="802"/>
    </row>
    <row r="4" spans="1:22" s="12" customFormat="1" ht="17.25" thickBot="1" x14ac:dyDescent="0.25">
      <c r="A4" s="31"/>
      <c r="B4" s="10"/>
      <c r="C4" s="9"/>
      <c r="D4" s="9"/>
      <c r="E4" s="11"/>
      <c r="F4" s="10"/>
      <c r="G4" s="560"/>
      <c r="H4" s="561"/>
      <c r="I4" s="765"/>
      <c r="J4" s="765"/>
      <c r="K4" s="765"/>
      <c r="L4" s="765"/>
      <c r="M4" s="765"/>
      <c r="N4" s="765"/>
      <c r="O4" s="765"/>
      <c r="P4" s="765"/>
      <c r="Q4" s="765"/>
      <c r="R4" s="765"/>
      <c r="S4" s="765"/>
      <c r="T4" s="765"/>
      <c r="U4" s="765"/>
      <c r="V4" s="765"/>
    </row>
    <row r="5" spans="1:22" s="14" customFormat="1" ht="33.75" thickTop="1" x14ac:dyDescent="0.2">
      <c r="A5" s="415" t="s">
        <v>641</v>
      </c>
      <c r="B5" s="416" t="s">
        <v>758</v>
      </c>
      <c r="C5" s="416" t="s">
        <v>100</v>
      </c>
      <c r="D5" s="416" t="s">
        <v>57</v>
      </c>
      <c r="E5" s="417" t="s">
        <v>640</v>
      </c>
      <c r="F5" s="430" t="s">
        <v>639</v>
      </c>
      <c r="G5" s="773" t="s">
        <v>638</v>
      </c>
      <c r="H5" s="766" t="s">
        <v>759</v>
      </c>
      <c r="I5" s="763"/>
      <c r="J5" s="763"/>
      <c r="K5" s="763"/>
      <c r="L5" s="763"/>
      <c r="M5" s="763"/>
      <c r="N5" s="763"/>
      <c r="O5" s="763"/>
      <c r="P5" s="763"/>
      <c r="Q5" s="763"/>
      <c r="R5" s="763"/>
      <c r="S5" s="763"/>
      <c r="T5" s="763"/>
      <c r="U5" s="763"/>
      <c r="V5" s="763"/>
    </row>
    <row r="6" spans="1:22" x14ac:dyDescent="0.2">
      <c r="A6" s="451"/>
      <c r="B6" s="248"/>
      <c r="C6" s="260"/>
      <c r="D6" s="252"/>
      <c r="E6" s="260"/>
      <c r="F6" s="452"/>
      <c r="G6" s="777"/>
      <c r="H6" s="597"/>
    </row>
    <row r="7" spans="1:22" ht="33" x14ac:dyDescent="0.2">
      <c r="A7" s="420" t="s">
        <v>976</v>
      </c>
      <c r="B7" s="24" t="s">
        <v>869</v>
      </c>
      <c r="C7" s="260"/>
      <c r="D7" s="261" t="s">
        <v>964</v>
      </c>
      <c r="E7" s="262"/>
      <c r="F7" s="453"/>
      <c r="G7" s="778"/>
      <c r="H7" s="598"/>
    </row>
    <row r="8" spans="1:22" x14ac:dyDescent="0.2">
      <c r="A8" s="449"/>
      <c r="B8" s="248"/>
      <c r="C8" s="260"/>
      <c r="D8" s="261"/>
      <c r="E8" s="262"/>
      <c r="F8" s="453"/>
      <c r="G8" s="778"/>
      <c r="H8" s="598"/>
    </row>
    <row r="9" spans="1:22" x14ac:dyDescent="0.2">
      <c r="A9" s="422"/>
      <c r="B9" s="248">
        <v>8.1999999999999993</v>
      </c>
      <c r="C9" s="260"/>
      <c r="D9" s="261" t="s">
        <v>247</v>
      </c>
      <c r="E9" s="262"/>
      <c r="F9" s="453"/>
      <c r="G9" s="778"/>
      <c r="H9" s="598"/>
    </row>
    <row r="10" spans="1:22" x14ac:dyDescent="0.2">
      <c r="A10" s="451"/>
      <c r="B10" s="248" t="s">
        <v>44</v>
      </c>
      <c r="C10" s="260"/>
      <c r="D10" s="252" t="s">
        <v>870</v>
      </c>
      <c r="E10" s="260"/>
      <c r="F10" s="452"/>
      <c r="G10" s="777"/>
      <c r="H10" s="597"/>
    </row>
    <row r="11" spans="1:22" x14ac:dyDescent="0.2">
      <c r="A11" s="451"/>
      <c r="B11" s="248"/>
      <c r="C11" s="260"/>
      <c r="D11" s="252"/>
      <c r="E11" s="262"/>
      <c r="F11" s="453"/>
      <c r="G11" s="778"/>
      <c r="H11" s="598"/>
    </row>
    <row r="12" spans="1:22" ht="18" x14ac:dyDescent="0.2">
      <c r="A12" s="422" t="s">
        <v>1202</v>
      </c>
      <c r="B12" s="248" t="s">
        <v>871</v>
      </c>
      <c r="C12" s="260"/>
      <c r="D12" s="252" t="s">
        <v>872</v>
      </c>
      <c r="E12" s="260" t="s">
        <v>1068</v>
      </c>
      <c r="F12" s="454">
        <v>105</v>
      </c>
      <c r="G12" s="777"/>
      <c r="H12" s="597">
        <f>G12*$F12</f>
        <v>0</v>
      </c>
    </row>
    <row r="13" spans="1:22" x14ac:dyDescent="0.2">
      <c r="A13" s="451"/>
      <c r="B13" s="248"/>
      <c r="C13" s="260"/>
      <c r="D13" s="252"/>
      <c r="E13" s="260"/>
      <c r="F13" s="452"/>
      <c r="G13" s="777"/>
      <c r="H13" s="597"/>
    </row>
    <row r="14" spans="1:22" ht="18" x14ac:dyDescent="0.2">
      <c r="A14" s="422" t="s">
        <v>1203</v>
      </c>
      <c r="B14" s="248" t="s">
        <v>873</v>
      </c>
      <c r="C14" s="260"/>
      <c r="D14" s="252" t="s">
        <v>874</v>
      </c>
      <c r="E14" s="260" t="s">
        <v>1068</v>
      </c>
      <c r="F14" s="457">
        <v>0</v>
      </c>
      <c r="G14" s="777"/>
      <c r="H14" s="594" t="s">
        <v>69</v>
      </c>
    </row>
    <row r="15" spans="1:22" x14ac:dyDescent="0.2">
      <c r="A15" s="422"/>
      <c r="B15" s="248"/>
      <c r="C15" s="260"/>
      <c r="D15" s="252"/>
      <c r="E15" s="260"/>
      <c r="F15" s="452"/>
      <c r="G15" s="777"/>
      <c r="H15" s="597"/>
    </row>
    <row r="16" spans="1:22" ht="18" x14ac:dyDescent="0.2">
      <c r="A16" s="422" t="s">
        <v>1204</v>
      </c>
      <c r="B16" s="248" t="s">
        <v>875</v>
      </c>
      <c r="C16" s="260"/>
      <c r="D16" s="252" t="s">
        <v>876</v>
      </c>
      <c r="E16" s="260" t="s">
        <v>1068</v>
      </c>
      <c r="F16" s="454">
        <v>1450</v>
      </c>
      <c r="G16" s="777"/>
      <c r="H16" s="597">
        <f>G16*$F16</f>
        <v>0</v>
      </c>
    </row>
    <row r="17" spans="1:22" x14ac:dyDescent="0.2">
      <c r="A17" s="422"/>
      <c r="B17" s="248"/>
      <c r="C17" s="260"/>
      <c r="D17" s="252"/>
      <c r="E17" s="260"/>
      <c r="F17" s="454"/>
      <c r="G17" s="777"/>
      <c r="H17" s="597"/>
    </row>
    <row r="18" spans="1:22" ht="18" x14ac:dyDescent="0.2">
      <c r="A18" s="422"/>
      <c r="B18" s="248" t="s">
        <v>881</v>
      </c>
      <c r="C18" s="260"/>
      <c r="D18" s="252" t="s">
        <v>1285</v>
      </c>
      <c r="E18" s="260" t="s">
        <v>1068</v>
      </c>
      <c r="F18" s="454">
        <v>940</v>
      </c>
      <c r="G18" s="799"/>
      <c r="H18" s="597"/>
      <c r="I18" s="8"/>
      <c r="J18" s="8"/>
      <c r="K18" s="8"/>
      <c r="L18" s="8"/>
      <c r="M18" s="8"/>
      <c r="N18" s="8"/>
      <c r="O18" s="8"/>
      <c r="P18" s="8"/>
      <c r="Q18" s="8"/>
      <c r="R18" s="8"/>
      <c r="S18" s="8"/>
      <c r="T18" s="8"/>
      <c r="U18" s="8"/>
      <c r="V18" s="8"/>
    </row>
    <row r="19" spans="1:22" x14ac:dyDescent="0.2">
      <c r="A19" s="451"/>
      <c r="B19" s="248"/>
      <c r="C19" s="260"/>
      <c r="D19" s="252"/>
      <c r="E19" s="260"/>
      <c r="F19" s="452"/>
      <c r="G19" s="777"/>
      <c r="H19" s="597"/>
    </row>
    <row r="20" spans="1:22" ht="16.5" customHeight="1" x14ac:dyDescent="0.2">
      <c r="A20" s="422" t="s">
        <v>1205</v>
      </c>
      <c r="B20" s="248">
        <v>8.3000000000000007</v>
      </c>
      <c r="C20" s="260"/>
      <c r="D20" s="261" t="s">
        <v>270</v>
      </c>
      <c r="E20" s="262"/>
      <c r="F20" s="453"/>
      <c r="G20" s="778"/>
      <c r="H20" s="598"/>
    </row>
    <row r="21" spans="1:22" ht="8.25" customHeight="1" x14ac:dyDescent="0.2">
      <c r="A21" s="451"/>
      <c r="B21" s="248"/>
      <c r="C21" s="260"/>
      <c r="D21" s="261"/>
      <c r="E21" s="262"/>
      <c r="F21" s="453"/>
      <c r="G21" s="778"/>
      <c r="H21" s="598"/>
    </row>
    <row r="22" spans="1:22" ht="25.5" customHeight="1" x14ac:dyDescent="0.2">
      <c r="A22" s="451"/>
      <c r="B22" s="248" t="s">
        <v>44</v>
      </c>
      <c r="C22" s="260"/>
      <c r="D22" s="252" t="s">
        <v>877</v>
      </c>
      <c r="E22" s="260"/>
      <c r="F22" s="452"/>
      <c r="G22" s="777"/>
      <c r="H22" s="597"/>
    </row>
    <row r="23" spans="1:22" ht="16.5" customHeight="1" x14ac:dyDescent="0.2">
      <c r="A23" s="451"/>
      <c r="B23" s="248"/>
      <c r="C23" s="260"/>
      <c r="D23" s="252"/>
      <c r="E23" s="262"/>
      <c r="F23" s="453"/>
      <c r="G23" s="778"/>
      <c r="H23" s="598"/>
    </row>
    <row r="24" spans="1:22" ht="16.5" customHeight="1" x14ac:dyDescent="0.2">
      <c r="A24" s="422" t="s">
        <v>1206</v>
      </c>
      <c r="B24" s="248" t="s">
        <v>871</v>
      </c>
      <c r="C24" s="260"/>
      <c r="D24" s="252" t="s">
        <v>878</v>
      </c>
      <c r="E24" s="260" t="s">
        <v>275</v>
      </c>
      <c r="F24" s="452">
        <v>14.11</v>
      </c>
      <c r="G24" s="777"/>
      <c r="H24" s="597">
        <f>G24*$F24</f>
        <v>0</v>
      </c>
    </row>
    <row r="25" spans="1:22" ht="16.5" customHeight="1" x14ac:dyDescent="0.2">
      <c r="A25" s="451"/>
      <c r="B25" s="248"/>
      <c r="C25" s="260"/>
      <c r="D25" s="252"/>
      <c r="E25" s="262"/>
      <c r="F25" s="453"/>
      <c r="G25" s="778"/>
      <c r="H25" s="598"/>
    </row>
    <row r="26" spans="1:22" ht="16.5" customHeight="1" x14ac:dyDescent="0.2">
      <c r="A26" s="422" t="s">
        <v>1207</v>
      </c>
      <c r="B26" s="248" t="s">
        <v>873</v>
      </c>
      <c r="C26" s="260"/>
      <c r="D26" s="252" t="s">
        <v>879</v>
      </c>
      <c r="E26" s="260" t="s">
        <v>275</v>
      </c>
      <c r="F26" s="452">
        <v>46.64</v>
      </c>
      <c r="G26" s="777"/>
      <c r="H26" s="597">
        <f>G26*$F26</f>
        <v>0</v>
      </c>
    </row>
    <row r="27" spans="1:22" ht="16.5" customHeight="1" x14ac:dyDescent="0.2">
      <c r="A27" s="451"/>
      <c r="B27" s="248"/>
      <c r="C27" s="260"/>
      <c r="D27" s="252"/>
      <c r="E27" s="262"/>
      <c r="F27" s="453"/>
      <c r="G27" s="778"/>
      <c r="H27" s="598"/>
    </row>
    <row r="28" spans="1:22" ht="16.5" customHeight="1" x14ac:dyDescent="0.2">
      <c r="A28" s="422" t="s">
        <v>1208</v>
      </c>
      <c r="B28" s="248" t="s">
        <v>875</v>
      </c>
      <c r="C28" s="260"/>
      <c r="D28" s="252" t="s">
        <v>880</v>
      </c>
      <c r="E28" s="260" t="s">
        <v>275</v>
      </c>
      <c r="F28" s="452">
        <v>48.06</v>
      </c>
      <c r="G28" s="777"/>
      <c r="H28" s="597">
        <f>G28*$F28</f>
        <v>0</v>
      </c>
    </row>
    <row r="29" spans="1:22" ht="16.5" customHeight="1" x14ac:dyDescent="0.2">
      <c r="A29" s="451"/>
      <c r="B29" s="248"/>
      <c r="C29" s="260"/>
      <c r="D29" s="252"/>
      <c r="E29" s="262"/>
      <c r="F29" s="453"/>
      <c r="G29" s="778"/>
      <c r="H29" s="598"/>
    </row>
    <row r="30" spans="1:22" ht="16.5" customHeight="1" x14ac:dyDescent="0.2">
      <c r="A30" s="422" t="s">
        <v>1209</v>
      </c>
      <c r="B30" s="248" t="s">
        <v>881</v>
      </c>
      <c r="C30" s="260"/>
      <c r="D30" s="252" t="s">
        <v>882</v>
      </c>
      <c r="E30" s="260" t="s">
        <v>275</v>
      </c>
      <c r="F30" s="452">
        <v>14.17</v>
      </c>
      <c r="G30" s="777"/>
      <c r="H30" s="597">
        <f>G30*$F30</f>
        <v>0</v>
      </c>
    </row>
    <row r="31" spans="1:22" ht="16.5" customHeight="1" x14ac:dyDescent="0.2">
      <c r="A31" s="451"/>
      <c r="B31" s="248"/>
      <c r="C31" s="260"/>
      <c r="D31" s="252"/>
      <c r="E31" s="262"/>
      <c r="F31" s="453"/>
      <c r="G31" s="778"/>
      <c r="H31" s="598"/>
    </row>
    <row r="32" spans="1:22" ht="16.5" customHeight="1" x14ac:dyDescent="0.2">
      <c r="A32" s="422" t="s">
        <v>1210</v>
      </c>
      <c r="B32" s="248" t="s">
        <v>883</v>
      </c>
      <c r="C32" s="260"/>
      <c r="D32" s="252" t="s">
        <v>884</v>
      </c>
      <c r="E32" s="260" t="s">
        <v>275</v>
      </c>
      <c r="F32" s="452">
        <v>1.48</v>
      </c>
      <c r="G32" s="777"/>
      <c r="H32" s="597">
        <f>G32*$F32</f>
        <v>0</v>
      </c>
    </row>
    <row r="33" spans="1:8" ht="16.5" customHeight="1" x14ac:dyDescent="0.2">
      <c r="A33" s="451"/>
      <c r="B33" s="248"/>
      <c r="C33" s="260"/>
      <c r="D33" s="252"/>
      <c r="E33" s="260"/>
      <c r="F33" s="452"/>
      <c r="G33" s="777"/>
      <c r="H33" s="597"/>
    </row>
    <row r="34" spans="1:8" ht="16.5" customHeight="1" x14ac:dyDescent="0.2">
      <c r="A34" s="422" t="s">
        <v>1211</v>
      </c>
      <c r="B34" s="248" t="s">
        <v>885</v>
      </c>
      <c r="C34" s="260"/>
      <c r="D34" s="27" t="s">
        <v>886</v>
      </c>
      <c r="E34" s="248" t="s">
        <v>275</v>
      </c>
      <c r="F34" s="452">
        <v>1.54</v>
      </c>
      <c r="G34" s="777"/>
      <c r="H34" s="597">
        <f>G34*$F34</f>
        <v>0</v>
      </c>
    </row>
    <row r="35" spans="1:8" ht="16.5" customHeight="1" x14ac:dyDescent="0.2">
      <c r="A35" s="451"/>
      <c r="B35" s="248"/>
      <c r="C35" s="260"/>
      <c r="D35" s="252"/>
      <c r="E35" s="262"/>
      <c r="F35" s="453"/>
      <c r="G35" s="778"/>
      <c r="H35" s="598"/>
    </row>
    <row r="36" spans="1:8" x14ac:dyDescent="0.2">
      <c r="A36" s="422" t="s">
        <v>1212</v>
      </c>
      <c r="B36" s="248">
        <v>8.4</v>
      </c>
      <c r="C36" s="260"/>
      <c r="D36" s="261" t="s">
        <v>276</v>
      </c>
      <c r="E36" s="262"/>
      <c r="F36" s="453"/>
      <c r="G36" s="778"/>
      <c r="H36" s="598"/>
    </row>
    <row r="37" spans="1:8" x14ac:dyDescent="0.2">
      <c r="A37" s="451"/>
      <c r="B37" s="248"/>
      <c r="C37" s="260"/>
      <c r="D37" s="261"/>
      <c r="E37" s="262"/>
      <c r="F37" s="453"/>
      <c r="G37" s="778"/>
      <c r="H37" s="598"/>
    </row>
    <row r="38" spans="1:8" x14ac:dyDescent="0.2">
      <c r="A38" s="422" t="s">
        <v>1213</v>
      </c>
      <c r="B38" s="248" t="s">
        <v>6</v>
      </c>
      <c r="C38" s="260"/>
      <c r="D38" s="252" t="s">
        <v>887</v>
      </c>
      <c r="E38" s="260"/>
      <c r="F38" s="452"/>
      <c r="G38" s="777"/>
      <c r="H38" s="597"/>
    </row>
    <row r="39" spans="1:8" x14ac:dyDescent="0.2">
      <c r="A39" s="451"/>
      <c r="B39" s="248"/>
      <c r="C39" s="260"/>
      <c r="D39" s="252"/>
      <c r="E39" s="262"/>
      <c r="F39" s="453"/>
      <c r="G39" s="778"/>
      <c r="H39" s="598"/>
    </row>
    <row r="40" spans="1:8" ht="18" x14ac:dyDescent="0.2">
      <c r="A40" s="422" t="s">
        <v>1214</v>
      </c>
      <c r="B40" s="248" t="s">
        <v>871</v>
      </c>
      <c r="C40" s="260"/>
      <c r="D40" s="252" t="s">
        <v>888</v>
      </c>
      <c r="E40" s="260" t="s">
        <v>1089</v>
      </c>
      <c r="F40" s="454">
        <v>116</v>
      </c>
      <c r="G40" s="777"/>
      <c r="H40" s="597">
        <f>G40*$F40</f>
        <v>0</v>
      </c>
    </row>
    <row r="41" spans="1:8" x14ac:dyDescent="0.2">
      <c r="A41" s="451"/>
      <c r="B41" s="248"/>
      <c r="C41" s="260"/>
      <c r="D41" s="261"/>
      <c r="E41" s="262"/>
      <c r="F41" s="453"/>
      <c r="G41" s="778"/>
      <c r="H41" s="598"/>
    </row>
    <row r="42" spans="1:8" ht="18" x14ac:dyDescent="0.2">
      <c r="A42" s="422" t="s">
        <v>1215</v>
      </c>
      <c r="B42" s="248" t="s">
        <v>873</v>
      </c>
      <c r="C42" s="260"/>
      <c r="D42" s="252" t="s">
        <v>889</v>
      </c>
      <c r="E42" s="260" t="s">
        <v>1089</v>
      </c>
      <c r="F42" s="454">
        <v>235</v>
      </c>
      <c r="G42" s="777"/>
      <c r="H42" s="597">
        <f>G42*$F42</f>
        <v>0</v>
      </c>
    </row>
    <row r="43" spans="1:8" x14ac:dyDescent="0.2">
      <c r="A43" s="451"/>
      <c r="B43" s="248"/>
      <c r="C43" s="260"/>
      <c r="D43" s="261"/>
      <c r="E43" s="262"/>
      <c r="F43" s="453"/>
      <c r="G43" s="778"/>
      <c r="H43" s="598"/>
    </row>
    <row r="44" spans="1:8" ht="18" x14ac:dyDescent="0.2">
      <c r="A44" s="422" t="s">
        <v>1216</v>
      </c>
      <c r="B44" s="248" t="s">
        <v>128</v>
      </c>
      <c r="C44" s="260"/>
      <c r="D44" s="252" t="s">
        <v>890</v>
      </c>
      <c r="E44" s="260" t="s">
        <v>1089</v>
      </c>
      <c r="F44" s="452">
        <v>9.35</v>
      </c>
      <c r="G44" s="777"/>
      <c r="H44" s="597">
        <f>G44*$F44</f>
        <v>0</v>
      </c>
    </row>
    <row r="45" spans="1:8" x14ac:dyDescent="0.2">
      <c r="A45" s="451"/>
      <c r="B45" s="248"/>
      <c r="C45" s="260"/>
      <c r="D45" s="261"/>
      <c r="E45" s="262"/>
      <c r="F45" s="453"/>
      <c r="G45" s="778"/>
      <c r="H45" s="598"/>
    </row>
    <row r="46" spans="1:8" x14ac:dyDescent="0.2">
      <c r="A46" s="451"/>
      <c r="B46" s="248" t="s">
        <v>7</v>
      </c>
      <c r="C46" s="260"/>
      <c r="D46" s="252" t="s">
        <v>891</v>
      </c>
      <c r="E46" s="260"/>
      <c r="F46" s="452"/>
      <c r="G46" s="777"/>
      <c r="H46" s="597"/>
    </row>
    <row r="47" spans="1:8" x14ac:dyDescent="0.2">
      <c r="A47" s="451"/>
      <c r="B47" s="248"/>
      <c r="C47" s="260"/>
      <c r="D47" s="252"/>
      <c r="E47" s="260"/>
      <c r="F47" s="452"/>
      <c r="G47" s="777"/>
      <c r="H47" s="597"/>
    </row>
    <row r="48" spans="1:8" ht="18" x14ac:dyDescent="0.2">
      <c r="A48" s="422" t="s">
        <v>1217</v>
      </c>
      <c r="B48" s="248" t="s">
        <v>873</v>
      </c>
      <c r="C48" s="260"/>
      <c r="D48" s="252" t="s">
        <v>892</v>
      </c>
      <c r="E48" s="260" t="s">
        <v>1089</v>
      </c>
      <c r="F48" s="454">
        <v>94</v>
      </c>
      <c r="G48" s="777"/>
      <c r="H48" s="597">
        <f>G48*$F48</f>
        <v>0</v>
      </c>
    </row>
    <row r="49" spans="1:22" x14ac:dyDescent="0.2">
      <c r="A49" s="451"/>
      <c r="B49" s="248"/>
      <c r="C49" s="260"/>
      <c r="D49" s="252"/>
      <c r="E49" s="260"/>
      <c r="F49" s="455"/>
      <c r="G49" s="778"/>
      <c r="H49" s="598"/>
    </row>
    <row r="50" spans="1:22" s="71" customFormat="1" x14ac:dyDescent="0.2">
      <c r="A50" s="396"/>
      <c r="B50" s="212"/>
      <c r="C50" s="212"/>
      <c r="D50" s="213" t="s">
        <v>643</v>
      </c>
      <c r="E50" s="161"/>
      <c r="F50" s="359"/>
      <c r="G50" s="741"/>
      <c r="H50" s="555">
        <f>SUM(H9:H49)</f>
        <v>0</v>
      </c>
      <c r="I50" s="751"/>
      <c r="J50" s="633"/>
      <c r="K50" s="633"/>
      <c r="L50" s="633"/>
      <c r="M50" s="633"/>
      <c r="N50" s="633"/>
      <c r="O50" s="633"/>
      <c r="P50" s="633"/>
      <c r="Q50" s="633"/>
      <c r="R50" s="633"/>
      <c r="S50" s="633"/>
      <c r="T50" s="633"/>
      <c r="U50" s="633"/>
      <c r="V50" s="633"/>
    </row>
    <row r="51" spans="1:22" s="71" customFormat="1" x14ac:dyDescent="0.2">
      <c r="A51" s="397"/>
      <c r="B51" s="214"/>
      <c r="C51" s="214"/>
      <c r="D51" s="215"/>
      <c r="E51" s="216"/>
      <c r="F51" s="409"/>
      <c r="G51" s="742"/>
      <c r="H51" s="556"/>
      <c r="I51" s="633"/>
      <c r="J51" s="633"/>
      <c r="K51" s="633"/>
      <c r="L51" s="633"/>
      <c r="M51" s="633"/>
      <c r="N51" s="633"/>
      <c r="O51" s="633"/>
      <c r="P51" s="633"/>
      <c r="Q51" s="633"/>
      <c r="R51" s="633"/>
      <c r="S51" s="633"/>
      <c r="T51" s="633"/>
      <c r="U51" s="633"/>
      <c r="V51" s="633"/>
    </row>
    <row r="52" spans="1:22" s="71" customFormat="1" x14ac:dyDescent="0.2">
      <c r="A52" s="396"/>
      <c r="B52" s="212"/>
      <c r="C52" s="212"/>
      <c r="D52" s="213"/>
      <c r="E52" s="161"/>
      <c r="F52" s="359"/>
      <c r="G52" s="741"/>
      <c r="H52" s="555"/>
      <c r="I52" s="633"/>
      <c r="J52" s="633"/>
      <c r="K52" s="633"/>
      <c r="L52" s="633"/>
      <c r="M52" s="633"/>
      <c r="N52" s="633"/>
      <c r="O52" s="633"/>
      <c r="P52" s="633"/>
      <c r="Q52" s="633"/>
      <c r="R52" s="633"/>
      <c r="S52" s="633"/>
      <c r="T52" s="633"/>
      <c r="U52" s="633"/>
      <c r="V52" s="633"/>
    </row>
    <row r="53" spans="1:22" s="71" customFormat="1" x14ac:dyDescent="0.2">
      <c r="A53" s="396"/>
      <c r="B53" s="212"/>
      <c r="C53" s="212"/>
      <c r="D53" s="213" t="s">
        <v>644</v>
      </c>
      <c r="E53" s="161"/>
      <c r="F53" s="359"/>
      <c r="G53" s="741"/>
      <c r="H53" s="555">
        <f>H50</f>
        <v>0</v>
      </c>
      <c r="I53" s="633"/>
      <c r="J53" s="633"/>
      <c r="K53" s="633"/>
      <c r="L53" s="633"/>
      <c r="M53" s="633"/>
      <c r="N53" s="633"/>
      <c r="O53" s="633"/>
      <c r="P53" s="633"/>
      <c r="Q53" s="633"/>
      <c r="R53" s="633"/>
      <c r="S53" s="633"/>
      <c r="T53" s="633"/>
      <c r="U53" s="633"/>
      <c r="V53" s="633"/>
    </row>
    <row r="54" spans="1:22" x14ac:dyDescent="0.2">
      <c r="A54" s="451"/>
      <c r="B54" s="248"/>
      <c r="C54" s="260"/>
      <c r="D54" s="252"/>
      <c r="E54" s="260"/>
      <c r="F54" s="455"/>
      <c r="G54" s="778"/>
      <c r="H54" s="598"/>
    </row>
    <row r="55" spans="1:22" ht="18" x14ac:dyDescent="0.2">
      <c r="A55" s="422" t="s">
        <v>1218</v>
      </c>
      <c r="B55" s="248" t="s">
        <v>881</v>
      </c>
      <c r="C55" s="260"/>
      <c r="D55" s="252" t="s">
        <v>893</v>
      </c>
      <c r="E55" s="260" t="s">
        <v>1089</v>
      </c>
      <c r="F55" s="454">
        <v>18</v>
      </c>
      <c r="G55" s="777"/>
      <c r="H55" s="597">
        <f>G55*$F55</f>
        <v>0</v>
      </c>
    </row>
    <row r="56" spans="1:22" x14ac:dyDescent="0.2">
      <c r="A56" s="451"/>
      <c r="B56" s="248"/>
      <c r="C56" s="260"/>
      <c r="D56" s="252"/>
      <c r="E56" s="262"/>
      <c r="F56" s="455"/>
      <c r="G56" s="778"/>
      <c r="H56" s="598"/>
    </row>
    <row r="57" spans="1:22" ht="18" x14ac:dyDescent="0.2">
      <c r="A57" s="422" t="s">
        <v>1219</v>
      </c>
      <c r="B57" s="248" t="s">
        <v>883</v>
      </c>
      <c r="C57" s="260"/>
      <c r="D57" s="252" t="s">
        <v>894</v>
      </c>
      <c r="E57" s="260" t="s">
        <v>1089</v>
      </c>
      <c r="F57" s="454">
        <v>276</v>
      </c>
      <c r="G57" s="777"/>
      <c r="H57" s="597">
        <f>G57*$F57</f>
        <v>0</v>
      </c>
    </row>
    <row r="58" spans="1:22" x14ac:dyDescent="0.2">
      <c r="A58" s="451"/>
      <c r="B58" s="248"/>
      <c r="C58" s="260"/>
      <c r="D58" s="252"/>
      <c r="E58" s="260"/>
      <c r="F58" s="454"/>
      <c r="G58" s="777"/>
      <c r="H58" s="597"/>
    </row>
    <row r="59" spans="1:22" ht="18" x14ac:dyDescent="0.2">
      <c r="A59" s="422" t="s">
        <v>1220</v>
      </c>
      <c r="B59" s="248" t="s">
        <v>885</v>
      </c>
      <c r="C59" s="260"/>
      <c r="D59" s="252" t="s">
        <v>895</v>
      </c>
      <c r="E59" s="260" t="s">
        <v>1089</v>
      </c>
      <c r="F59" s="454">
        <v>240</v>
      </c>
      <c r="G59" s="777"/>
      <c r="H59" s="597">
        <f>G59*$F59</f>
        <v>0</v>
      </c>
    </row>
    <row r="60" spans="1:22" x14ac:dyDescent="0.2">
      <c r="A60" s="422"/>
      <c r="B60" s="248"/>
      <c r="C60" s="260"/>
      <c r="D60" s="263"/>
      <c r="E60" s="260"/>
      <c r="F60" s="454"/>
      <c r="G60" s="777"/>
      <c r="H60" s="597"/>
    </row>
    <row r="61" spans="1:22" x14ac:dyDescent="0.2">
      <c r="A61" s="451"/>
      <c r="B61" s="248" t="s">
        <v>8</v>
      </c>
      <c r="C61" s="260"/>
      <c r="D61" s="252" t="s">
        <v>288</v>
      </c>
      <c r="E61" s="262"/>
      <c r="F61" s="455"/>
      <c r="G61" s="778"/>
      <c r="H61" s="598"/>
    </row>
    <row r="62" spans="1:22" x14ac:dyDescent="0.2">
      <c r="A62" s="451"/>
      <c r="B62" s="248"/>
      <c r="C62" s="260"/>
      <c r="D62" s="252"/>
      <c r="E62" s="262"/>
      <c r="F62" s="455"/>
      <c r="G62" s="778"/>
      <c r="H62" s="598"/>
    </row>
    <row r="63" spans="1:22" ht="33" x14ac:dyDescent="0.2">
      <c r="A63" s="422" t="s">
        <v>1221</v>
      </c>
      <c r="B63" s="248" t="s">
        <v>871</v>
      </c>
      <c r="C63" s="260"/>
      <c r="D63" s="252" t="s">
        <v>896</v>
      </c>
      <c r="E63" s="260" t="s">
        <v>1068</v>
      </c>
      <c r="F63" s="454">
        <v>775</v>
      </c>
      <c r="G63" s="777"/>
      <c r="H63" s="597">
        <f>G63*$F63</f>
        <v>0</v>
      </c>
    </row>
    <row r="64" spans="1:22" x14ac:dyDescent="0.2">
      <c r="A64" s="451"/>
      <c r="B64" s="248"/>
      <c r="C64" s="260"/>
      <c r="D64" s="252"/>
      <c r="E64" s="260"/>
      <c r="F64" s="454"/>
      <c r="G64" s="777"/>
      <c r="H64" s="597"/>
    </row>
    <row r="65" spans="1:9" ht="33" x14ac:dyDescent="0.2">
      <c r="A65" s="422" t="s">
        <v>1221</v>
      </c>
      <c r="B65" s="248" t="s">
        <v>873</v>
      </c>
      <c r="C65" s="260"/>
      <c r="D65" s="252" t="s">
        <v>897</v>
      </c>
      <c r="E65" s="260" t="s">
        <v>1068</v>
      </c>
      <c r="F65" s="454">
        <v>940</v>
      </c>
      <c r="G65" s="777"/>
      <c r="H65" s="597">
        <f>G65*$F65</f>
        <v>0</v>
      </c>
      <c r="I65" s="762"/>
    </row>
    <row r="66" spans="1:9" x14ac:dyDescent="0.2">
      <c r="A66" s="451"/>
      <c r="B66" s="248"/>
      <c r="C66" s="260"/>
      <c r="D66" s="252"/>
      <c r="E66" s="262"/>
      <c r="F66" s="455"/>
      <c r="G66" s="778"/>
      <c r="H66" s="598"/>
      <c r="I66" s="762"/>
    </row>
    <row r="67" spans="1:9" x14ac:dyDescent="0.2">
      <c r="A67" s="451"/>
      <c r="B67" s="248">
        <v>8.5</v>
      </c>
      <c r="C67" s="260"/>
      <c r="D67" s="252" t="s">
        <v>293</v>
      </c>
      <c r="E67" s="262"/>
      <c r="F67" s="455"/>
      <c r="G67" s="778"/>
      <c r="H67" s="598"/>
      <c r="I67" s="762"/>
    </row>
    <row r="68" spans="1:9" x14ac:dyDescent="0.2">
      <c r="A68" s="451"/>
      <c r="B68" s="248"/>
      <c r="C68" s="260"/>
      <c r="D68" s="252"/>
      <c r="E68" s="260"/>
      <c r="F68" s="454"/>
      <c r="G68" s="777"/>
      <c r="H68" s="597"/>
      <c r="I68" s="762"/>
    </row>
    <row r="69" spans="1:9" x14ac:dyDescent="0.2">
      <c r="A69" s="422" t="s">
        <v>1222</v>
      </c>
      <c r="B69" s="248" t="s">
        <v>871</v>
      </c>
      <c r="C69" s="260"/>
      <c r="D69" s="252" t="s">
        <v>898</v>
      </c>
      <c r="E69" s="260" t="s">
        <v>43</v>
      </c>
      <c r="F69" s="454">
        <v>479</v>
      </c>
      <c r="G69" s="777"/>
      <c r="H69" s="597">
        <f>G69*$F69</f>
        <v>0</v>
      </c>
      <c r="I69" s="762"/>
    </row>
    <row r="70" spans="1:9" x14ac:dyDescent="0.2">
      <c r="A70" s="451"/>
      <c r="B70" s="248"/>
      <c r="C70" s="260"/>
      <c r="D70" s="252"/>
      <c r="E70" s="260"/>
      <c r="F70" s="454"/>
      <c r="G70" s="777"/>
      <c r="H70" s="597"/>
      <c r="I70" s="762"/>
    </row>
    <row r="71" spans="1:9" ht="49.5" x14ac:dyDescent="0.2">
      <c r="A71" s="422" t="s">
        <v>1223</v>
      </c>
      <c r="B71" s="248" t="s">
        <v>873</v>
      </c>
      <c r="C71" s="260"/>
      <c r="D71" s="252" t="s">
        <v>899</v>
      </c>
      <c r="E71" s="260" t="s">
        <v>43</v>
      </c>
      <c r="F71" s="454">
        <v>151</v>
      </c>
      <c r="G71" s="777"/>
      <c r="H71" s="597">
        <f>G71*$F71</f>
        <v>0</v>
      </c>
      <c r="I71" s="762"/>
    </row>
    <row r="72" spans="1:9" x14ac:dyDescent="0.2">
      <c r="A72" s="451"/>
      <c r="B72" s="248"/>
      <c r="C72" s="260"/>
      <c r="D72" s="252"/>
      <c r="E72" s="262"/>
      <c r="F72" s="454"/>
      <c r="G72" s="777"/>
      <c r="H72" s="597"/>
      <c r="I72" s="762"/>
    </row>
    <row r="73" spans="1:9" ht="49.5" x14ac:dyDescent="0.2">
      <c r="A73" s="422" t="s">
        <v>1224</v>
      </c>
      <c r="B73" s="248" t="s">
        <v>875</v>
      </c>
      <c r="C73" s="260"/>
      <c r="D73" s="252" t="s">
        <v>900</v>
      </c>
      <c r="E73" s="260" t="s">
        <v>43</v>
      </c>
      <c r="F73" s="454">
        <v>479</v>
      </c>
      <c r="G73" s="777"/>
      <c r="H73" s="597">
        <f>G73*$F73</f>
        <v>0</v>
      </c>
      <c r="I73" s="762"/>
    </row>
    <row r="74" spans="1:9" x14ac:dyDescent="0.2">
      <c r="A74" s="451"/>
      <c r="B74" s="248"/>
      <c r="C74" s="260"/>
      <c r="D74" s="252"/>
      <c r="E74" s="262"/>
      <c r="F74" s="454"/>
      <c r="G74" s="777"/>
      <c r="H74" s="597"/>
      <c r="I74" s="762"/>
    </row>
    <row r="75" spans="1:9" x14ac:dyDescent="0.2">
      <c r="A75" s="422" t="s">
        <v>1225</v>
      </c>
      <c r="B75" s="248" t="s">
        <v>881</v>
      </c>
      <c r="C75" s="260"/>
      <c r="D75" s="252" t="s">
        <v>901</v>
      </c>
      <c r="E75" s="260" t="s">
        <v>43</v>
      </c>
      <c r="F75" s="454">
        <v>120</v>
      </c>
      <c r="G75" s="777"/>
      <c r="H75" s="597">
        <f>G75*$F75</f>
        <v>0</v>
      </c>
      <c r="I75" s="762"/>
    </row>
    <row r="76" spans="1:9" x14ac:dyDescent="0.2">
      <c r="A76" s="451"/>
      <c r="B76" s="248"/>
      <c r="C76" s="260"/>
      <c r="D76" s="252"/>
      <c r="E76" s="262"/>
      <c r="F76" s="454"/>
      <c r="G76" s="777"/>
      <c r="H76" s="597"/>
      <c r="I76" s="762"/>
    </row>
    <row r="77" spans="1:9" x14ac:dyDescent="0.2">
      <c r="A77" s="422" t="s">
        <v>1226</v>
      </c>
      <c r="B77" s="248" t="s">
        <v>883</v>
      </c>
      <c r="C77" s="260"/>
      <c r="D77" s="252" t="s">
        <v>902</v>
      </c>
      <c r="E77" s="260" t="s">
        <v>43</v>
      </c>
      <c r="F77" s="454">
        <v>1188</v>
      </c>
      <c r="G77" s="777"/>
      <c r="H77" s="597">
        <f>G77*$F77</f>
        <v>0</v>
      </c>
      <c r="I77" s="762"/>
    </row>
    <row r="78" spans="1:9" x14ac:dyDescent="0.2">
      <c r="A78" s="451"/>
      <c r="B78" s="248"/>
      <c r="C78" s="260"/>
      <c r="D78" s="252"/>
      <c r="E78" s="260"/>
      <c r="F78" s="454"/>
      <c r="G78" s="777"/>
      <c r="H78" s="597"/>
      <c r="I78" s="762"/>
    </row>
    <row r="79" spans="1:9" x14ac:dyDescent="0.2">
      <c r="A79" s="422" t="s">
        <v>1227</v>
      </c>
      <c r="B79" s="248" t="s">
        <v>885</v>
      </c>
      <c r="C79" s="260"/>
      <c r="D79" s="252" t="s">
        <v>903</v>
      </c>
      <c r="E79" s="260" t="s">
        <v>43</v>
      </c>
      <c r="F79" s="454">
        <v>120</v>
      </c>
      <c r="G79" s="777"/>
      <c r="H79" s="597">
        <f>G79*$F79</f>
        <v>0</v>
      </c>
      <c r="I79" s="762"/>
    </row>
    <row r="80" spans="1:9" x14ac:dyDescent="0.2">
      <c r="A80" s="451"/>
      <c r="B80" s="248"/>
      <c r="C80" s="260"/>
      <c r="D80" s="252"/>
      <c r="E80" s="260"/>
      <c r="F80" s="454"/>
      <c r="G80" s="777"/>
      <c r="H80" s="597"/>
      <c r="I80" s="762"/>
    </row>
    <row r="81" spans="1:22" x14ac:dyDescent="0.2">
      <c r="A81" s="422" t="s">
        <v>1228</v>
      </c>
      <c r="B81" s="248" t="s">
        <v>904</v>
      </c>
      <c r="C81" s="260"/>
      <c r="D81" s="252" t="s">
        <v>905</v>
      </c>
      <c r="E81" s="260" t="s">
        <v>43</v>
      </c>
      <c r="F81" s="454">
        <v>120</v>
      </c>
      <c r="G81" s="777"/>
      <c r="H81" s="597">
        <f>G81*$F81</f>
        <v>0</v>
      </c>
      <c r="I81" s="762"/>
    </row>
    <row r="82" spans="1:22" x14ac:dyDescent="0.2">
      <c r="A82" s="422"/>
      <c r="B82" s="248"/>
      <c r="C82" s="260"/>
      <c r="D82" s="252"/>
      <c r="E82" s="260"/>
      <c r="F82" s="454"/>
      <c r="G82" s="777"/>
      <c r="H82" s="597"/>
      <c r="I82" s="762"/>
    </row>
    <row r="83" spans="1:22" x14ac:dyDescent="0.2">
      <c r="A83" s="422" t="s">
        <v>1229</v>
      </c>
      <c r="B83" s="248" t="s">
        <v>906</v>
      </c>
      <c r="C83" s="260"/>
      <c r="D83" s="252" t="s">
        <v>907</v>
      </c>
      <c r="E83" s="260" t="s">
        <v>43</v>
      </c>
      <c r="F83" s="454">
        <v>479</v>
      </c>
      <c r="G83" s="777"/>
      <c r="H83" s="597">
        <f>G83*$F83</f>
        <v>0</v>
      </c>
      <c r="I83" s="762"/>
    </row>
    <row r="84" spans="1:22" x14ac:dyDescent="0.2">
      <c r="A84" s="451"/>
      <c r="B84" s="248"/>
      <c r="C84" s="260"/>
      <c r="D84" s="252"/>
      <c r="E84" s="260"/>
      <c r="F84" s="452"/>
      <c r="G84" s="777"/>
      <c r="H84" s="597"/>
    </row>
    <row r="85" spans="1:22" x14ac:dyDescent="0.2">
      <c r="A85" s="422"/>
      <c r="B85" s="248"/>
      <c r="C85" s="260"/>
      <c r="D85" s="252"/>
      <c r="E85" s="260"/>
      <c r="F85" s="452"/>
      <c r="G85" s="777"/>
      <c r="H85" s="597"/>
    </row>
    <row r="86" spans="1:22" x14ac:dyDescent="0.2">
      <c r="A86" s="451"/>
      <c r="B86" s="248"/>
      <c r="C86" s="260"/>
      <c r="D86" s="252"/>
      <c r="E86" s="260"/>
      <c r="F86" s="452"/>
      <c r="G86" s="777"/>
      <c r="H86" s="597"/>
    </row>
    <row r="87" spans="1:22" x14ac:dyDescent="0.2">
      <c r="A87" s="451"/>
      <c r="B87" s="248"/>
      <c r="C87" s="260"/>
      <c r="D87" s="252"/>
      <c r="E87" s="260"/>
      <c r="F87" s="452"/>
      <c r="G87" s="777"/>
      <c r="H87" s="597"/>
    </row>
    <row r="88" spans="1:22" x14ac:dyDescent="0.2">
      <c r="A88" s="451"/>
      <c r="B88" s="248"/>
      <c r="C88" s="260"/>
      <c r="D88" s="252"/>
      <c r="E88" s="260"/>
      <c r="F88" s="452"/>
      <c r="G88" s="777"/>
      <c r="H88" s="597"/>
    </row>
    <row r="89" spans="1:22" x14ac:dyDescent="0.2">
      <c r="A89" s="451"/>
      <c r="B89" s="248"/>
      <c r="C89" s="260"/>
      <c r="D89" s="252"/>
      <c r="E89" s="260"/>
      <c r="F89" s="452"/>
      <c r="G89" s="777"/>
      <c r="H89" s="597"/>
    </row>
    <row r="90" spans="1:22" x14ac:dyDescent="0.2">
      <c r="A90" s="451"/>
      <c r="B90" s="248"/>
      <c r="C90" s="260"/>
      <c r="D90" s="252"/>
      <c r="E90" s="260"/>
      <c r="F90" s="456"/>
      <c r="G90" s="777"/>
      <c r="H90" s="597"/>
    </row>
    <row r="91" spans="1:22" s="12" customFormat="1" x14ac:dyDescent="0.2">
      <c r="A91" s="829" t="s">
        <v>1201</v>
      </c>
      <c r="B91" s="830"/>
      <c r="C91" s="830"/>
      <c r="D91" s="830"/>
      <c r="E91" s="830"/>
      <c r="F91" s="830"/>
      <c r="G91" s="831"/>
      <c r="H91" s="566"/>
      <c r="I91" s="765"/>
      <c r="J91" s="765"/>
      <c r="K91" s="765"/>
      <c r="L91" s="765"/>
      <c r="M91" s="765"/>
      <c r="N91" s="765"/>
      <c r="O91" s="765"/>
      <c r="P91" s="765"/>
      <c r="Q91" s="765"/>
      <c r="R91" s="765"/>
      <c r="S91" s="765"/>
      <c r="T91" s="765"/>
      <c r="U91" s="765"/>
      <c r="V91" s="765"/>
    </row>
    <row r="92" spans="1:22" s="12" customFormat="1" ht="17.25" thickBot="1" x14ac:dyDescent="0.25">
      <c r="A92" s="832"/>
      <c r="B92" s="833"/>
      <c r="C92" s="833"/>
      <c r="D92" s="833"/>
      <c r="E92" s="833"/>
      <c r="F92" s="833"/>
      <c r="G92" s="834"/>
      <c r="H92" s="756">
        <f>SUM(H61:H91)</f>
        <v>0</v>
      </c>
      <c r="I92" s="765"/>
      <c r="J92" s="765"/>
      <c r="K92" s="765"/>
      <c r="L92" s="765"/>
      <c r="M92" s="765"/>
      <c r="N92" s="765"/>
      <c r="O92" s="765"/>
      <c r="P92" s="765"/>
      <c r="Q92" s="765"/>
      <c r="R92" s="765"/>
      <c r="S92" s="765"/>
      <c r="T92" s="765"/>
      <c r="U92" s="765"/>
      <c r="V92" s="765"/>
    </row>
    <row r="93" spans="1:22" s="12" customFormat="1" ht="17.25" thickTop="1" x14ac:dyDescent="0.2">
      <c r="A93" s="240"/>
      <c r="B93" s="240"/>
      <c r="C93" s="240"/>
      <c r="D93" s="240"/>
      <c r="E93" s="245"/>
      <c r="F93" s="240"/>
      <c r="G93" s="599"/>
      <c r="H93" s="599"/>
      <c r="I93" s="765"/>
      <c r="J93" s="765"/>
      <c r="K93" s="765"/>
      <c r="L93" s="765"/>
      <c r="M93" s="765"/>
      <c r="N93" s="765"/>
      <c r="O93" s="765"/>
      <c r="P93" s="765"/>
      <c r="Q93" s="765"/>
      <c r="R93" s="765"/>
      <c r="S93" s="765"/>
      <c r="T93" s="765"/>
      <c r="U93" s="765"/>
      <c r="V93" s="765"/>
    </row>
    <row r="94" spans="1:22" x14ac:dyDescent="0.2">
      <c r="A94" s="28"/>
      <c r="B94" s="29"/>
      <c r="C94" s="28"/>
      <c r="D94" s="28"/>
      <c r="E94" s="30"/>
      <c r="F94" s="29"/>
      <c r="G94" s="568"/>
      <c r="H94" s="569"/>
    </row>
    <row r="95" spans="1:22" x14ac:dyDescent="0.2">
      <c r="A95" s="9"/>
      <c r="B95" s="10"/>
      <c r="C95" s="9"/>
      <c r="D95" s="9"/>
      <c r="E95" s="11"/>
      <c r="F95" s="10"/>
      <c r="G95" s="560"/>
      <c r="H95" s="577"/>
    </row>
    <row r="96" spans="1:22" x14ac:dyDescent="0.2">
      <c r="A96" s="9"/>
      <c r="B96" s="10"/>
      <c r="C96" s="9"/>
      <c r="D96" s="9"/>
      <c r="E96" s="11"/>
      <c r="F96" s="10"/>
      <c r="G96" s="560"/>
      <c r="H96" s="561"/>
    </row>
    <row r="97" spans="1:22" s="12" customFormat="1" x14ac:dyDescent="0.2">
      <c r="A97" s="33"/>
      <c r="B97" s="10"/>
      <c r="C97" s="9"/>
      <c r="D97" s="9"/>
      <c r="E97" s="11"/>
      <c r="F97" s="10"/>
      <c r="G97" s="560"/>
      <c r="H97" s="561"/>
      <c r="I97" s="765"/>
      <c r="J97" s="765"/>
      <c r="K97" s="765"/>
      <c r="L97" s="765"/>
      <c r="M97" s="765"/>
      <c r="N97" s="765"/>
      <c r="O97" s="765"/>
      <c r="P97" s="765"/>
      <c r="Q97" s="765"/>
      <c r="R97" s="765"/>
      <c r="S97" s="765"/>
      <c r="T97" s="765"/>
      <c r="U97" s="765"/>
      <c r="V97" s="765"/>
    </row>
  </sheetData>
  <sheetProtection algorithmName="SHA-512" hashValue="HB/xVhjV9rRF29paIq/fk/WGwMdWrBLiWrADe+5FydH39d0B/rG1FgP4kq7KbkWBu5GArYTPxKsCFgcoJRBbrQ==" saltValue="nohwIsPPFO+jlxEnCQS71g==" spinCount="100000" sheet="1" objects="1" scenarios="1" selectLockedCells="1"/>
  <mergeCells count="2">
    <mergeCell ref="A3:H3"/>
    <mergeCell ref="A91:G92"/>
  </mergeCells>
  <conditionalFormatting sqref="H14">
    <cfRule type="containsText" dxfId="1" priority="1" operator="containsText" text="Rate Only">
      <formula>NOT(ISERROR(SEARCH("Rate Only",H14)))</formula>
    </cfRule>
  </conditionalFormatting>
  <printOptions horizontalCentered="1"/>
  <pageMargins left="0.62992125984251968" right="0.62992125984251968" top="0.55118110236220474" bottom="0.59055118110236227" header="0.31496062992125984" footer="0.31496062992125984"/>
  <pageSetup paperSize="9" scale="85" firstPageNumber="154" orientation="portrait" useFirstPageNumber="1" horizontalDpi="1200" verticalDpi="1200" r:id="rId1"/>
  <headerFooter>
    <oddFooter>&amp;R&amp;P</oddFooter>
  </headerFooter>
  <rowBreaks count="1" manualBreakCount="1">
    <brk id="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election activeCell="G22" sqref="G22"/>
    </sheetView>
  </sheetViews>
  <sheetFormatPr defaultRowHeight="16.5" x14ac:dyDescent="0.2"/>
  <cols>
    <col min="1" max="1" width="6.7109375" style="8" customWidth="1"/>
    <col min="2" max="2" width="10.85546875" style="8" customWidth="1"/>
    <col min="3" max="3" width="3" style="8" customWidth="1"/>
    <col min="4" max="4" width="45.140625" style="8" customWidth="1"/>
    <col min="5" max="5" width="6.140625" style="8" customWidth="1"/>
    <col min="6" max="6" width="7.140625" style="8" customWidth="1"/>
    <col min="7" max="8" width="13.28515625" style="570" customWidth="1"/>
    <col min="9" max="22" width="9.140625" style="761"/>
    <col min="23" max="16384" width="9.140625" style="8"/>
  </cols>
  <sheetData>
    <row r="1" spans="1:22" x14ac:dyDescent="0.2">
      <c r="A1" s="1" t="s">
        <v>1065</v>
      </c>
      <c r="B1" s="2"/>
      <c r="C1" s="3"/>
      <c r="D1" s="4"/>
      <c r="E1" s="5"/>
      <c r="F1" s="6"/>
      <c r="G1" s="486"/>
      <c r="H1" s="486"/>
    </row>
    <row r="2" spans="1:22" x14ac:dyDescent="0.2">
      <c r="A2" s="1" t="s">
        <v>1067</v>
      </c>
      <c r="B2" s="2"/>
      <c r="C2" s="3"/>
      <c r="D2" s="4"/>
      <c r="E2" s="5"/>
      <c r="F2" s="6"/>
      <c r="G2" s="486"/>
      <c r="H2" s="486"/>
    </row>
    <row r="3" spans="1:22" ht="35.25" customHeight="1" x14ac:dyDescent="0.2">
      <c r="A3" s="802" t="s">
        <v>1066</v>
      </c>
      <c r="B3" s="802"/>
      <c r="C3" s="802"/>
      <c r="D3" s="802"/>
      <c r="E3" s="802"/>
      <c r="F3" s="802"/>
      <c r="G3" s="802"/>
      <c r="H3" s="802"/>
    </row>
    <row r="4" spans="1:22" s="12" customFormat="1" ht="17.25" thickBot="1" x14ac:dyDescent="0.25">
      <c r="A4" s="31"/>
      <c r="B4" s="10"/>
      <c r="C4" s="9"/>
      <c r="D4" s="9"/>
      <c r="E4" s="11"/>
      <c r="F4" s="10"/>
      <c r="G4" s="560"/>
      <c r="H4" s="561"/>
      <c r="I4" s="765"/>
      <c r="J4" s="765"/>
      <c r="K4" s="765"/>
      <c r="L4" s="765"/>
      <c r="M4" s="765"/>
      <c r="N4" s="765"/>
      <c r="O4" s="765"/>
      <c r="P4" s="765"/>
      <c r="Q4" s="765"/>
      <c r="R4" s="765"/>
      <c r="S4" s="765"/>
      <c r="T4" s="765"/>
      <c r="U4" s="765"/>
      <c r="V4" s="765"/>
    </row>
    <row r="5" spans="1:22" s="14" customFormat="1" ht="33.75" thickTop="1" x14ac:dyDescent="0.2">
      <c r="A5" s="415" t="s">
        <v>641</v>
      </c>
      <c r="B5" s="416" t="s">
        <v>758</v>
      </c>
      <c r="C5" s="416" t="s">
        <v>100</v>
      </c>
      <c r="D5" s="416" t="s">
        <v>57</v>
      </c>
      <c r="E5" s="417" t="s">
        <v>640</v>
      </c>
      <c r="F5" s="430" t="s">
        <v>639</v>
      </c>
      <c r="G5" s="754" t="s">
        <v>638</v>
      </c>
      <c r="H5" s="766" t="s">
        <v>759</v>
      </c>
      <c r="I5" s="763"/>
      <c r="J5" s="763"/>
      <c r="K5" s="763"/>
      <c r="L5" s="763"/>
      <c r="M5" s="763"/>
      <c r="N5" s="763"/>
      <c r="O5" s="763"/>
      <c r="P5" s="763"/>
      <c r="Q5" s="763"/>
      <c r="R5" s="763"/>
      <c r="S5" s="763"/>
      <c r="T5" s="763"/>
      <c r="U5" s="763"/>
      <c r="V5" s="763"/>
    </row>
    <row r="6" spans="1:22" x14ac:dyDescent="0.2">
      <c r="A6" s="451"/>
      <c r="B6" s="248"/>
      <c r="C6" s="260"/>
      <c r="D6" s="252"/>
      <c r="E6" s="260"/>
      <c r="F6" s="452"/>
      <c r="G6" s="777"/>
      <c r="H6" s="597"/>
    </row>
    <row r="7" spans="1:22" ht="33" x14ac:dyDescent="0.2">
      <c r="A7" s="420" t="s">
        <v>977</v>
      </c>
      <c r="B7" s="24" t="s">
        <v>908</v>
      </c>
      <c r="C7" s="260"/>
      <c r="D7" s="458" t="s">
        <v>965</v>
      </c>
      <c r="E7" s="260"/>
      <c r="F7" s="452"/>
      <c r="G7" s="777"/>
      <c r="H7" s="597"/>
    </row>
    <row r="8" spans="1:22" x14ac:dyDescent="0.2">
      <c r="A8" s="451"/>
      <c r="B8" s="248"/>
      <c r="C8" s="260"/>
      <c r="D8" s="252"/>
      <c r="E8" s="260"/>
      <c r="F8" s="452"/>
      <c r="G8" s="777"/>
      <c r="H8" s="597"/>
    </row>
    <row r="9" spans="1:22" ht="49.5" x14ac:dyDescent="0.2">
      <c r="A9" s="451"/>
      <c r="B9" s="248" t="s">
        <v>42</v>
      </c>
      <c r="C9" s="260"/>
      <c r="D9" s="252" t="s">
        <v>909</v>
      </c>
      <c r="E9" s="260"/>
      <c r="F9" s="454"/>
      <c r="G9" s="777"/>
      <c r="H9" s="597"/>
    </row>
    <row r="10" spans="1:22" x14ac:dyDescent="0.2">
      <c r="A10" s="451"/>
      <c r="B10" s="248"/>
      <c r="C10" s="260"/>
      <c r="D10" s="252"/>
      <c r="E10" s="260"/>
      <c r="F10" s="459"/>
      <c r="G10" s="777"/>
      <c r="H10" s="597"/>
    </row>
    <row r="11" spans="1:22" x14ac:dyDescent="0.2">
      <c r="A11" s="422" t="s">
        <v>1231</v>
      </c>
      <c r="B11" s="248" t="s">
        <v>871</v>
      </c>
      <c r="C11" s="260"/>
      <c r="D11" s="252" t="s">
        <v>910</v>
      </c>
      <c r="E11" s="260" t="s">
        <v>911</v>
      </c>
      <c r="F11" s="459">
        <v>21</v>
      </c>
      <c r="G11" s="777"/>
      <c r="H11" s="597">
        <f>G11*$F11</f>
        <v>0</v>
      </c>
    </row>
    <row r="12" spans="1:22" x14ac:dyDescent="0.2">
      <c r="A12" s="451"/>
      <c r="B12" s="248"/>
      <c r="C12" s="260"/>
      <c r="D12" s="252"/>
      <c r="E12" s="260"/>
      <c r="F12" s="459"/>
      <c r="G12" s="777"/>
      <c r="H12" s="597"/>
    </row>
    <row r="13" spans="1:22" ht="33" x14ac:dyDescent="0.2">
      <c r="A13" s="451"/>
      <c r="B13" s="248" t="s">
        <v>44</v>
      </c>
      <c r="C13" s="260"/>
      <c r="D13" s="252" t="s">
        <v>912</v>
      </c>
      <c r="E13" s="260"/>
      <c r="F13" s="459"/>
      <c r="G13" s="777"/>
      <c r="H13" s="597"/>
    </row>
    <row r="14" spans="1:22" x14ac:dyDescent="0.2">
      <c r="A14" s="451"/>
      <c r="B14" s="248"/>
      <c r="C14" s="260"/>
      <c r="D14" s="252"/>
      <c r="E14" s="260"/>
      <c r="F14" s="459"/>
      <c r="G14" s="777"/>
      <c r="H14" s="597"/>
    </row>
    <row r="15" spans="1:22" x14ac:dyDescent="0.2">
      <c r="A15" s="422" t="s">
        <v>1232</v>
      </c>
      <c r="B15" s="248" t="s">
        <v>871</v>
      </c>
      <c r="C15" s="260"/>
      <c r="D15" s="252" t="s">
        <v>910</v>
      </c>
      <c r="E15" s="260" t="s">
        <v>911</v>
      </c>
      <c r="F15" s="459">
        <v>21</v>
      </c>
      <c r="G15" s="777"/>
      <c r="H15" s="597">
        <f>G15*$F15</f>
        <v>0</v>
      </c>
    </row>
    <row r="16" spans="1:22" x14ac:dyDescent="0.2">
      <c r="A16" s="451"/>
      <c r="B16" s="248"/>
      <c r="C16" s="260"/>
      <c r="D16" s="252"/>
      <c r="E16" s="260"/>
      <c r="F16" s="459"/>
      <c r="G16" s="777"/>
      <c r="H16" s="597"/>
    </row>
    <row r="17" spans="1:8" x14ac:dyDescent="0.2">
      <c r="A17" s="451"/>
      <c r="B17" s="248"/>
      <c r="C17" s="260"/>
      <c r="D17" s="252"/>
      <c r="E17" s="260"/>
      <c r="F17" s="452"/>
      <c r="G17" s="777"/>
      <c r="H17" s="597"/>
    </row>
    <row r="18" spans="1:8" x14ac:dyDescent="0.2">
      <c r="A18" s="451"/>
      <c r="B18" s="248"/>
      <c r="C18" s="260"/>
      <c r="D18" s="252"/>
      <c r="E18" s="260"/>
      <c r="F18" s="452"/>
      <c r="G18" s="777"/>
      <c r="H18" s="597"/>
    </row>
    <row r="19" spans="1:8" x14ac:dyDescent="0.2">
      <c r="A19" s="451"/>
      <c r="B19" s="248"/>
      <c r="C19" s="260"/>
      <c r="D19" s="252"/>
      <c r="E19" s="260"/>
      <c r="F19" s="452"/>
      <c r="G19" s="777"/>
      <c r="H19" s="597"/>
    </row>
    <row r="20" spans="1:8" x14ac:dyDescent="0.2">
      <c r="A20" s="451"/>
      <c r="B20" s="248"/>
      <c r="C20" s="260"/>
      <c r="D20" s="252"/>
      <c r="E20" s="260"/>
      <c r="F20" s="452"/>
      <c r="G20" s="777"/>
      <c r="H20" s="597"/>
    </row>
    <row r="21" spans="1:8" x14ac:dyDescent="0.2">
      <c r="A21" s="451"/>
      <c r="B21" s="248"/>
      <c r="C21" s="260"/>
      <c r="D21" s="252"/>
      <c r="E21" s="260"/>
      <c r="F21" s="452"/>
      <c r="G21" s="777"/>
      <c r="H21" s="597"/>
    </row>
    <row r="22" spans="1:8" x14ac:dyDescent="0.2">
      <c r="A22" s="451"/>
      <c r="B22" s="248"/>
      <c r="C22" s="260"/>
      <c r="D22" s="252"/>
      <c r="E22" s="260"/>
      <c r="F22" s="452"/>
      <c r="G22" s="777"/>
      <c r="H22" s="597"/>
    </row>
    <row r="23" spans="1:8" x14ac:dyDescent="0.2">
      <c r="A23" s="451"/>
      <c r="B23" s="248"/>
      <c r="C23" s="260"/>
      <c r="D23" s="252"/>
      <c r="E23" s="260"/>
      <c r="F23" s="452"/>
      <c r="G23" s="777"/>
      <c r="H23" s="597"/>
    </row>
    <row r="24" spans="1:8" x14ac:dyDescent="0.2">
      <c r="A24" s="451"/>
      <c r="B24" s="248"/>
      <c r="C24" s="260"/>
      <c r="D24" s="252"/>
      <c r="E24" s="260"/>
      <c r="F24" s="452"/>
      <c r="G24" s="777"/>
      <c r="H24" s="597"/>
    </row>
    <row r="25" spans="1:8" x14ac:dyDescent="0.2">
      <c r="A25" s="451"/>
      <c r="B25" s="248"/>
      <c r="C25" s="260"/>
      <c r="D25" s="252"/>
      <c r="E25" s="260"/>
      <c r="F25" s="452"/>
      <c r="G25" s="777"/>
      <c r="H25" s="597"/>
    </row>
    <row r="26" spans="1:8" x14ac:dyDescent="0.2">
      <c r="A26" s="451"/>
      <c r="B26" s="248"/>
      <c r="C26" s="260"/>
      <c r="D26" s="252"/>
      <c r="E26" s="260"/>
      <c r="F26" s="452"/>
      <c r="G26" s="777"/>
      <c r="H26" s="597"/>
    </row>
    <row r="27" spans="1:8" x14ac:dyDescent="0.2">
      <c r="A27" s="451"/>
      <c r="B27" s="248"/>
      <c r="C27" s="260"/>
      <c r="D27" s="252"/>
      <c r="E27" s="260"/>
      <c r="F27" s="452"/>
      <c r="G27" s="777"/>
      <c r="H27" s="597"/>
    </row>
    <row r="28" spans="1:8" x14ac:dyDescent="0.2">
      <c r="A28" s="451"/>
      <c r="B28" s="248"/>
      <c r="C28" s="260"/>
      <c r="D28" s="252"/>
      <c r="E28" s="260"/>
      <c r="F28" s="452"/>
      <c r="G28" s="777"/>
      <c r="H28" s="597"/>
    </row>
    <row r="29" spans="1:8" x14ac:dyDescent="0.2">
      <c r="A29" s="451"/>
      <c r="B29" s="248"/>
      <c r="C29" s="260"/>
      <c r="D29" s="252"/>
      <c r="E29" s="260"/>
      <c r="F29" s="452"/>
      <c r="G29" s="777"/>
      <c r="H29" s="597"/>
    </row>
    <row r="30" spans="1:8" x14ac:dyDescent="0.2">
      <c r="A30" s="451"/>
      <c r="B30" s="248"/>
      <c r="C30" s="260"/>
      <c r="D30" s="252"/>
      <c r="E30" s="260"/>
      <c r="F30" s="452"/>
      <c r="G30" s="777"/>
      <c r="H30" s="597"/>
    </row>
    <row r="31" spans="1:8" x14ac:dyDescent="0.2">
      <c r="A31" s="451"/>
      <c r="B31" s="248"/>
      <c r="C31" s="260"/>
      <c r="D31" s="252"/>
      <c r="E31" s="260"/>
      <c r="F31" s="452"/>
      <c r="G31" s="777"/>
      <c r="H31" s="597"/>
    </row>
    <row r="32" spans="1:8" x14ac:dyDescent="0.2">
      <c r="A32" s="451"/>
      <c r="B32" s="248"/>
      <c r="C32" s="260"/>
      <c r="D32" s="252"/>
      <c r="E32" s="260"/>
      <c r="F32" s="452"/>
      <c r="G32" s="777"/>
      <c r="H32" s="597"/>
    </row>
    <row r="33" spans="1:22" x14ac:dyDescent="0.2">
      <c r="A33" s="451"/>
      <c r="B33" s="248"/>
      <c r="C33" s="260"/>
      <c r="D33" s="252"/>
      <c r="E33" s="260"/>
      <c r="F33" s="452"/>
      <c r="G33" s="777"/>
      <c r="H33" s="597"/>
    </row>
    <row r="34" spans="1:22" x14ac:dyDescent="0.2">
      <c r="A34" s="451"/>
      <c r="B34" s="248"/>
      <c r="C34" s="260"/>
      <c r="D34" s="252"/>
      <c r="E34" s="260"/>
      <c r="F34" s="452"/>
      <c r="G34" s="777"/>
      <c r="H34" s="597"/>
    </row>
    <row r="35" spans="1:22" x14ac:dyDescent="0.2">
      <c r="A35" s="451"/>
      <c r="B35" s="248"/>
      <c r="C35" s="260"/>
      <c r="D35" s="252"/>
      <c r="E35" s="260"/>
      <c r="F35" s="452"/>
      <c r="G35" s="777"/>
      <c r="H35" s="597"/>
    </row>
    <row r="36" spans="1:22" x14ac:dyDescent="0.2">
      <c r="A36" s="451"/>
      <c r="B36" s="248"/>
      <c r="C36" s="260"/>
      <c r="D36" s="252"/>
      <c r="E36" s="260"/>
      <c r="F36" s="452"/>
      <c r="G36" s="777"/>
      <c r="H36" s="597"/>
    </row>
    <row r="37" spans="1:22" x14ac:dyDescent="0.2">
      <c r="A37" s="451"/>
      <c r="B37" s="248"/>
      <c r="C37" s="260"/>
      <c r="D37" s="252"/>
      <c r="E37" s="260"/>
      <c r="F37" s="452"/>
      <c r="G37" s="777"/>
      <c r="H37" s="597"/>
    </row>
    <row r="38" spans="1:22" x14ac:dyDescent="0.2">
      <c r="A38" s="451"/>
      <c r="B38" s="248"/>
      <c r="C38" s="260"/>
      <c r="D38" s="252"/>
      <c r="E38" s="260"/>
      <c r="F38" s="452"/>
      <c r="G38" s="777"/>
      <c r="H38" s="597"/>
    </row>
    <row r="39" spans="1:22" x14ac:dyDescent="0.2">
      <c r="A39" s="451"/>
      <c r="B39" s="248"/>
      <c r="C39" s="260"/>
      <c r="D39" s="252"/>
      <c r="E39" s="260"/>
      <c r="F39" s="452"/>
      <c r="G39" s="777"/>
      <c r="H39" s="597"/>
    </row>
    <row r="40" spans="1:22" x14ac:dyDescent="0.2">
      <c r="A40" s="451"/>
      <c r="B40" s="248"/>
      <c r="C40" s="260"/>
      <c r="D40" s="252"/>
      <c r="E40" s="260"/>
      <c r="F40" s="452"/>
      <c r="G40" s="777"/>
      <c r="H40" s="597"/>
    </row>
    <row r="41" spans="1:22" x14ac:dyDescent="0.2">
      <c r="A41" s="451"/>
      <c r="B41" s="248"/>
      <c r="C41" s="260"/>
      <c r="D41" s="252"/>
      <c r="E41" s="260"/>
      <c r="F41" s="452"/>
      <c r="G41" s="777"/>
      <c r="H41" s="597"/>
    </row>
    <row r="42" spans="1:22" x14ac:dyDescent="0.2">
      <c r="A42" s="451"/>
      <c r="B42" s="248"/>
      <c r="C42" s="260"/>
      <c r="D42" s="252"/>
      <c r="E42" s="260"/>
      <c r="F42" s="452"/>
      <c r="G42" s="777"/>
      <c r="H42" s="597"/>
    </row>
    <row r="43" spans="1:22" x14ac:dyDescent="0.2">
      <c r="A43" s="451"/>
      <c r="B43" s="248"/>
      <c r="C43" s="260"/>
      <c r="D43" s="252"/>
      <c r="E43" s="260"/>
      <c r="F43" s="452"/>
      <c r="G43" s="777"/>
      <c r="H43" s="597"/>
    </row>
    <row r="44" spans="1:22" x14ac:dyDescent="0.2">
      <c r="A44" s="451"/>
      <c r="B44" s="248"/>
      <c r="C44" s="260"/>
      <c r="D44" s="252"/>
      <c r="E44" s="260"/>
      <c r="F44" s="452"/>
      <c r="G44" s="777"/>
      <c r="H44" s="597"/>
    </row>
    <row r="45" spans="1:22" x14ac:dyDescent="0.2">
      <c r="A45" s="451"/>
      <c r="B45" s="248"/>
      <c r="C45" s="260"/>
      <c r="D45" s="252"/>
      <c r="E45" s="260"/>
      <c r="F45" s="452"/>
      <c r="G45" s="777"/>
      <c r="H45" s="597"/>
    </row>
    <row r="46" spans="1:22" x14ac:dyDescent="0.2">
      <c r="A46" s="451"/>
      <c r="B46" s="248"/>
      <c r="C46" s="260"/>
      <c r="D46" s="263"/>
      <c r="E46" s="260"/>
      <c r="F46" s="456"/>
      <c r="G46" s="777"/>
      <c r="H46" s="597"/>
    </row>
    <row r="47" spans="1:22" s="12" customFormat="1" x14ac:dyDescent="0.2">
      <c r="A47" s="829" t="s">
        <v>1230</v>
      </c>
      <c r="B47" s="830"/>
      <c r="C47" s="830"/>
      <c r="D47" s="830"/>
      <c r="E47" s="830"/>
      <c r="F47" s="830"/>
      <c r="G47" s="831"/>
      <c r="H47" s="566"/>
      <c r="I47" s="765"/>
      <c r="J47" s="765"/>
      <c r="K47" s="765"/>
      <c r="L47" s="765"/>
      <c r="M47" s="765"/>
      <c r="N47" s="765"/>
      <c r="O47" s="765"/>
      <c r="P47" s="765"/>
      <c r="Q47" s="765"/>
      <c r="R47" s="765"/>
      <c r="S47" s="765"/>
      <c r="T47" s="765"/>
      <c r="U47" s="765"/>
      <c r="V47" s="765"/>
    </row>
    <row r="48" spans="1:22" s="14" customFormat="1" ht="17.25" thickBot="1" x14ac:dyDescent="0.25">
      <c r="A48" s="832"/>
      <c r="B48" s="833"/>
      <c r="C48" s="833"/>
      <c r="D48" s="833"/>
      <c r="E48" s="833"/>
      <c r="F48" s="833"/>
      <c r="G48" s="834"/>
      <c r="H48" s="567">
        <f>SUM(H7:H46)</f>
        <v>0</v>
      </c>
      <c r="I48" s="763"/>
      <c r="J48" s="763"/>
      <c r="K48" s="763"/>
      <c r="L48" s="763"/>
      <c r="M48" s="763"/>
      <c r="N48" s="763"/>
      <c r="O48" s="763"/>
      <c r="P48" s="763"/>
      <c r="Q48" s="763"/>
      <c r="R48" s="763"/>
      <c r="S48" s="763"/>
      <c r="T48" s="763"/>
      <c r="U48" s="763"/>
      <c r="V48" s="763"/>
    </row>
    <row r="49" spans="1:22" s="12" customFormat="1" ht="17.25" thickTop="1" x14ac:dyDescent="0.2">
      <c r="A49" s="31"/>
      <c r="B49" s="10"/>
      <c r="C49" s="9"/>
      <c r="D49" s="9"/>
      <c r="E49" s="11"/>
      <c r="F49" s="10"/>
      <c r="G49" s="560"/>
      <c r="H49" s="561"/>
      <c r="I49" s="765"/>
      <c r="J49" s="765"/>
      <c r="K49" s="765"/>
      <c r="L49" s="765"/>
      <c r="M49" s="765"/>
      <c r="N49" s="765"/>
      <c r="O49" s="765"/>
      <c r="P49" s="765"/>
      <c r="Q49" s="765"/>
      <c r="R49" s="765"/>
      <c r="S49" s="765"/>
      <c r="T49" s="765"/>
      <c r="U49" s="765"/>
      <c r="V49" s="765"/>
    </row>
    <row r="50" spans="1:22" s="12" customFormat="1" x14ac:dyDescent="0.2">
      <c r="A50" s="9"/>
      <c r="B50" s="10"/>
      <c r="C50" s="9"/>
      <c r="D50" s="9"/>
      <c r="E50" s="11"/>
      <c r="F50" s="10"/>
      <c r="G50" s="560"/>
      <c r="H50" s="577"/>
      <c r="I50" s="765"/>
      <c r="J50" s="765"/>
      <c r="K50" s="765"/>
      <c r="L50" s="765"/>
      <c r="M50" s="765"/>
      <c r="N50" s="765"/>
      <c r="O50" s="765"/>
      <c r="P50" s="765"/>
      <c r="Q50" s="765"/>
      <c r="R50" s="765"/>
      <c r="S50" s="765"/>
      <c r="T50" s="765"/>
      <c r="U50" s="765"/>
      <c r="V50" s="765"/>
    </row>
    <row r="51" spans="1:22" s="12" customFormat="1" x14ac:dyDescent="0.2">
      <c r="A51" s="9"/>
      <c r="B51" s="10"/>
      <c r="C51" s="9"/>
      <c r="D51" s="9"/>
      <c r="E51" s="11"/>
      <c r="F51" s="10"/>
      <c r="G51" s="560"/>
      <c r="H51" s="561"/>
      <c r="I51" s="765"/>
      <c r="J51" s="765"/>
      <c r="K51" s="765"/>
      <c r="L51" s="765"/>
      <c r="M51" s="765"/>
      <c r="N51" s="765"/>
      <c r="O51" s="765"/>
      <c r="P51" s="765"/>
      <c r="Q51" s="765"/>
      <c r="R51" s="765"/>
      <c r="S51" s="765"/>
      <c r="T51" s="765"/>
      <c r="U51" s="765"/>
      <c r="V51" s="765"/>
    </row>
    <row r="52" spans="1:22" s="12" customFormat="1" x14ac:dyDescent="0.2">
      <c r="A52" s="33"/>
      <c r="B52" s="10"/>
      <c r="C52" s="9"/>
      <c r="D52" s="9"/>
      <c r="E52" s="11"/>
      <c r="F52" s="10"/>
      <c r="G52" s="560"/>
      <c r="H52" s="561"/>
      <c r="I52" s="765"/>
      <c r="J52" s="765"/>
      <c r="K52" s="765"/>
      <c r="L52" s="765"/>
      <c r="M52" s="765"/>
      <c r="N52" s="765"/>
      <c r="O52" s="765"/>
      <c r="P52" s="765"/>
      <c r="Q52" s="765"/>
      <c r="R52" s="765"/>
      <c r="S52" s="765"/>
      <c r="T52" s="765"/>
      <c r="U52" s="765"/>
      <c r="V52" s="765"/>
    </row>
    <row r="53" spans="1:22" s="12" customFormat="1" x14ac:dyDescent="0.2">
      <c r="A53" s="31"/>
      <c r="B53" s="10"/>
      <c r="C53" s="9"/>
      <c r="D53" s="9"/>
      <c r="E53" s="11"/>
      <c r="F53" s="10"/>
      <c r="G53" s="560"/>
      <c r="H53" s="561"/>
      <c r="I53" s="765"/>
      <c r="J53" s="765"/>
      <c r="K53" s="765"/>
      <c r="L53" s="765"/>
      <c r="M53" s="765"/>
      <c r="N53" s="765"/>
      <c r="O53" s="765"/>
      <c r="P53" s="765"/>
      <c r="Q53" s="765"/>
      <c r="R53" s="765"/>
      <c r="S53" s="765"/>
      <c r="T53" s="765"/>
      <c r="U53" s="765"/>
      <c r="V53" s="765"/>
    </row>
  </sheetData>
  <sheetProtection algorithmName="SHA-512" hashValue="VdjjqvVlSk9FmSHUOiSJ4cjdUMUmwuchjk8GtzcKC7CyWjILRs/Hv+P97vAs7K9XY2c5w2ymlbIO/DL6z8ZcKw==" saltValue="WrhRtJNBEPCb7QFO2BJ57Q==" spinCount="100000" sheet="1" objects="1" scenarios="1" selectLockedCells="1"/>
  <mergeCells count="2">
    <mergeCell ref="A3:H3"/>
    <mergeCell ref="A47:G48"/>
  </mergeCells>
  <pageMargins left="0.62992125984251968" right="0.62992125984251968" top="0.55118110236220474" bottom="0.59055118110236227" header="0.31496062992125984" footer="0.31496062992125984"/>
  <pageSetup paperSize="9" scale="85" firstPageNumber="156" orientation="portrait" useFirstPageNumber="1" horizontalDpi="1200" verticalDpi="1200"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16" zoomScaleNormal="100" workbookViewId="0">
      <selection activeCell="G6" sqref="G6"/>
    </sheetView>
  </sheetViews>
  <sheetFormatPr defaultRowHeight="16.5" x14ac:dyDescent="0.2"/>
  <cols>
    <col min="1" max="1" width="6.7109375" style="8" customWidth="1"/>
    <col min="2" max="2" width="10.140625" style="8" customWidth="1"/>
    <col min="3" max="3" width="3" style="8" customWidth="1"/>
    <col min="4" max="4" width="42.7109375" style="8" customWidth="1"/>
    <col min="5" max="5" width="6.140625" style="8" customWidth="1"/>
    <col min="6" max="6" width="7.140625" style="8" customWidth="1"/>
    <col min="7" max="8" width="13.28515625" style="570" customWidth="1"/>
    <col min="9" max="20" width="9.140625" style="761"/>
    <col min="21" max="16384" width="9.140625" style="8"/>
  </cols>
  <sheetData>
    <row r="1" spans="1:20" x14ac:dyDescent="0.2">
      <c r="A1" s="1" t="s">
        <v>1065</v>
      </c>
      <c r="B1" s="2"/>
      <c r="C1" s="3"/>
      <c r="D1" s="4"/>
      <c r="E1" s="5"/>
      <c r="F1" s="6"/>
      <c r="G1" s="486"/>
      <c r="H1" s="486"/>
    </row>
    <row r="2" spans="1:20" x14ac:dyDescent="0.2">
      <c r="A2" s="1" t="s">
        <v>1067</v>
      </c>
      <c r="B2" s="2"/>
      <c r="C2" s="3"/>
      <c r="D2" s="4"/>
      <c r="E2" s="5"/>
      <c r="F2" s="6"/>
      <c r="G2" s="486"/>
      <c r="H2" s="486"/>
    </row>
    <row r="3" spans="1:20" ht="34.5" customHeight="1" x14ac:dyDescent="0.2">
      <c r="A3" s="802" t="s">
        <v>1066</v>
      </c>
      <c r="B3" s="802"/>
      <c r="C3" s="802"/>
      <c r="D3" s="802"/>
      <c r="E3" s="802"/>
      <c r="F3" s="802"/>
      <c r="G3" s="802"/>
      <c r="H3" s="802"/>
    </row>
    <row r="4" spans="1:20" s="12" customFormat="1" ht="17.25" thickBot="1" x14ac:dyDescent="0.25">
      <c r="A4" s="9"/>
      <c r="B4" s="10"/>
      <c r="C4" s="9"/>
      <c r="D4" s="9"/>
      <c r="E4" s="11"/>
      <c r="F4" s="10"/>
      <c r="G4" s="560"/>
      <c r="H4" s="600"/>
      <c r="I4" s="765"/>
      <c r="J4" s="765"/>
      <c r="K4" s="765"/>
      <c r="L4" s="765"/>
      <c r="M4" s="765"/>
      <c r="N4" s="765"/>
      <c r="O4" s="765"/>
      <c r="P4" s="765"/>
      <c r="Q4" s="765"/>
      <c r="R4" s="765"/>
      <c r="S4" s="765"/>
      <c r="T4" s="765"/>
    </row>
    <row r="5" spans="1:20" s="14" customFormat="1" ht="33.75" thickTop="1" x14ac:dyDescent="0.2">
      <c r="A5" s="415" t="s">
        <v>641</v>
      </c>
      <c r="B5" s="416" t="s">
        <v>758</v>
      </c>
      <c r="C5" s="416" t="s">
        <v>100</v>
      </c>
      <c r="D5" s="416" t="s">
        <v>57</v>
      </c>
      <c r="E5" s="417" t="s">
        <v>640</v>
      </c>
      <c r="F5" s="430" t="s">
        <v>639</v>
      </c>
      <c r="G5" s="754" t="s">
        <v>638</v>
      </c>
      <c r="H5" s="766" t="s">
        <v>759</v>
      </c>
      <c r="I5" s="763"/>
      <c r="J5" s="763"/>
      <c r="K5" s="763"/>
      <c r="L5" s="763"/>
      <c r="M5" s="763"/>
      <c r="N5" s="763"/>
      <c r="O5" s="763"/>
      <c r="P5" s="763"/>
      <c r="Q5" s="763"/>
      <c r="R5" s="763"/>
      <c r="S5" s="763"/>
      <c r="T5" s="763"/>
    </row>
    <row r="6" spans="1:20" s="12" customFormat="1" x14ac:dyDescent="0.2">
      <c r="A6" s="438"/>
      <c r="B6" s="16"/>
      <c r="C6" s="15"/>
      <c r="D6" s="15"/>
      <c r="E6" s="17"/>
      <c r="F6" s="431"/>
      <c r="G6" s="767"/>
      <c r="H6" s="562"/>
      <c r="I6" s="765"/>
      <c r="J6" s="765"/>
      <c r="K6" s="765"/>
      <c r="L6" s="765"/>
      <c r="M6" s="765"/>
      <c r="N6" s="765"/>
      <c r="O6" s="765"/>
      <c r="P6" s="765"/>
      <c r="Q6" s="765"/>
      <c r="R6" s="765"/>
      <c r="S6" s="765"/>
      <c r="T6" s="765"/>
    </row>
    <row r="7" spans="1:20" s="12" customFormat="1" ht="33" x14ac:dyDescent="0.2">
      <c r="A7" s="420" t="s">
        <v>978</v>
      </c>
      <c r="B7" s="20" t="s">
        <v>913</v>
      </c>
      <c r="C7" s="19"/>
      <c r="D7" s="21" t="s">
        <v>966</v>
      </c>
      <c r="E7" s="22"/>
      <c r="F7" s="432"/>
      <c r="G7" s="768"/>
      <c r="H7" s="563"/>
      <c r="I7" s="765"/>
      <c r="J7" s="765"/>
      <c r="K7" s="765"/>
      <c r="L7" s="765"/>
      <c r="M7" s="765"/>
      <c r="N7" s="765"/>
      <c r="O7" s="765"/>
      <c r="P7" s="765"/>
      <c r="Q7" s="765"/>
      <c r="R7" s="765"/>
      <c r="S7" s="765"/>
      <c r="T7" s="765"/>
    </row>
    <row r="8" spans="1:20" s="12" customFormat="1" x14ac:dyDescent="0.2">
      <c r="A8" s="422"/>
      <c r="B8" s="20"/>
      <c r="C8" s="19"/>
      <c r="D8" s="19"/>
      <c r="E8" s="22"/>
      <c r="F8" s="432"/>
      <c r="G8" s="768"/>
      <c r="H8" s="564"/>
      <c r="I8" s="765"/>
      <c r="J8" s="765"/>
      <c r="K8" s="765"/>
      <c r="L8" s="765"/>
      <c r="M8" s="765"/>
      <c r="N8" s="765"/>
      <c r="O8" s="765"/>
      <c r="P8" s="765"/>
      <c r="Q8" s="765"/>
      <c r="R8" s="765"/>
      <c r="S8" s="765"/>
      <c r="T8" s="765"/>
    </row>
    <row r="9" spans="1:20" s="12" customFormat="1" x14ac:dyDescent="0.2">
      <c r="A9" s="422"/>
      <c r="B9" s="20"/>
      <c r="C9" s="19"/>
      <c r="D9" s="233" t="s">
        <v>914</v>
      </c>
      <c r="E9" s="22"/>
      <c r="F9" s="432"/>
      <c r="G9" s="768"/>
      <c r="H9" s="563"/>
      <c r="I9" s="765"/>
      <c r="J9" s="765"/>
      <c r="K9" s="765"/>
      <c r="L9" s="765"/>
      <c r="M9" s="765"/>
      <c r="N9" s="765"/>
      <c r="O9" s="765"/>
      <c r="P9" s="765"/>
      <c r="Q9" s="765"/>
      <c r="R9" s="765"/>
      <c r="S9" s="765"/>
      <c r="T9" s="765"/>
    </row>
    <row r="10" spans="1:20" s="12" customFormat="1" x14ac:dyDescent="0.2">
      <c r="A10" s="422"/>
      <c r="B10" s="20"/>
      <c r="C10" s="19"/>
      <c r="D10" s="19"/>
      <c r="E10" s="22"/>
      <c r="F10" s="432"/>
      <c r="G10" s="768"/>
      <c r="H10" s="564"/>
      <c r="I10" s="765"/>
      <c r="J10" s="765"/>
      <c r="K10" s="765"/>
      <c r="L10" s="765"/>
      <c r="M10" s="765"/>
      <c r="N10" s="765"/>
      <c r="O10" s="765"/>
      <c r="P10" s="765"/>
      <c r="Q10" s="765"/>
      <c r="R10" s="765"/>
      <c r="S10" s="765"/>
      <c r="T10" s="765"/>
    </row>
    <row r="11" spans="1:20" s="12" customFormat="1" ht="33" x14ac:dyDescent="0.2">
      <c r="A11" s="422"/>
      <c r="B11" s="20" t="s">
        <v>3</v>
      </c>
      <c r="C11" s="19"/>
      <c r="D11" s="19" t="s">
        <v>915</v>
      </c>
      <c r="E11" s="22"/>
      <c r="F11" s="432"/>
      <c r="G11" s="768"/>
      <c r="H11" s="563"/>
      <c r="I11" s="765"/>
      <c r="J11" s="765"/>
      <c r="K11" s="765"/>
      <c r="L11" s="765"/>
      <c r="M11" s="765"/>
      <c r="N11" s="765"/>
      <c r="O11" s="765"/>
      <c r="P11" s="765"/>
      <c r="Q11" s="765"/>
      <c r="R11" s="765"/>
      <c r="S11" s="765"/>
      <c r="T11" s="765"/>
    </row>
    <row r="12" spans="1:20" s="12" customFormat="1" x14ac:dyDescent="0.2">
      <c r="A12" s="422"/>
      <c r="B12" s="20"/>
      <c r="C12" s="19"/>
      <c r="D12" s="19"/>
      <c r="E12" s="22"/>
      <c r="F12" s="432"/>
      <c r="G12" s="768"/>
      <c r="H12" s="564"/>
      <c r="I12" s="765"/>
      <c r="J12" s="765"/>
      <c r="K12" s="765"/>
      <c r="L12" s="765"/>
      <c r="M12" s="765"/>
      <c r="N12" s="765"/>
      <c r="O12" s="765"/>
      <c r="P12" s="765"/>
      <c r="Q12" s="765"/>
      <c r="R12" s="765"/>
      <c r="S12" s="765"/>
      <c r="T12" s="765"/>
    </row>
    <row r="13" spans="1:20" s="12" customFormat="1" x14ac:dyDescent="0.2">
      <c r="A13" s="422" t="s">
        <v>1234</v>
      </c>
      <c r="B13" s="20"/>
      <c r="C13" s="23" t="s">
        <v>100</v>
      </c>
      <c r="D13" s="19" t="s">
        <v>916</v>
      </c>
      <c r="E13" s="22" t="s">
        <v>45</v>
      </c>
      <c r="F13" s="437">
        <v>1</v>
      </c>
      <c r="G13" s="769"/>
      <c r="H13" s="565">
        <f>G13*F13</f>
        <v>0</v>
      </c>
      <c r="I13" s="765"/>
      <c r="J13" s="765"/>
      <c r="K13" s="765"/>
      <c r="L13" s="765"/>
      <c r="M13" s="765"/>
      <c r="N13" s="765"/>
      <c r="O13" s="765"/>
      <c r="P13" s="765"/>
      <c r="Q13" s="765"/>
      <c r="R13" s="765"/>
      <c r="S13" s="765"/>
      <c r="T13" s="765"/>
    </row>
    <row r="14" spans="1:20" s="12" customFormat="1" x14ac:dyDescent="0.2">
      <c r="A14" s="422"/>
      <c r="B14" s="20"/>
      <c r="C14" s="19"/>
      <c r="D14" s="19"/>
      <c r="E14" s="22"/>
      <c r="F14" s="432"/>
      <c r="G14" s="769"/>
      <c r="H14" s="564"/>
      <c r="I14" s="765"/>
      <c r="J14" s="765"/>
      <c r="K14" s="765"/>
      <c r="L14" s="765"/>
      <c r="M14" s="765"/>
      <c r="N14" s="765"/>
      <c r="O14" s="765"/>
      <c r="P14" s="765"/>
      <c r="Q14" s="765"/>
      <c r="R14" s="765"/>
      <c r="S14" s="765"/>
      <c r="T14" s="765"/>
    </row>
    <row r="15" spans="1:20" s="12" customFormat="1" x14ac:dyDescent="0.2">
      <c r="A15" s="422" t="s">
        <v>1235</v>
      </c>
      <c r="B15" s="20"/>
      <c r="C15" s="23" t="s">
        <v>100</v>
      </c>
      <c r="D15" s="19" t="s">
        <v>917</v>
      </c>
      <c r="E15" s="22" t="s">
        <v>45</v>
      </c>
      <c r="F15" s="437">
        <v>1</v>
      </c>
      <c r="G15" s="769"/>
      <c r="H15" s="565">
        <f>G15*F15</f>
        <v>0</v>
      </c>
      <c r="I15" s="765"/>
      <c r="J15" s="765"/>
      <c r="K15" s="765"/>
      <c r="L15" s="765"/>
      <c r="M15" s="765"/>
      <c r="N15" s="765"/>
      <c r="O15" s="765"/>
      <c r="P15" s="765"/>
      <c r="Q15" s="765"/>
      <c r="R15" s="765"/>
      <c r="S15" s="765"/>
      <c r="T15" s="765"/>
    </row>
    <row r="16" spans="1:20" s="12" customFormat="1" x14ac:dyDescent="0.2">
      <c r="A16" s="422"/>
      <c r="B16" s="20"/>
      <c r="C16" s="19"/>
      <c r="D16" s="19"/>
      <c r="E16" s="22"/>
      <c r="F16" s="432"/>
      <c r="G16" s="768"/>
      <c r="H16" s="564"/>
      <c r="I16" s="765"/>
      <c r="J16" s="765"/>
      <c r="K16" s="765"/>
      <c r="L16" s="765"/>
      <c r="M16" s="765"/>
      <c r="N16" s="765"/>
      <c r="O16" s="765"/>
      <c r="P16" s="765"/>
      <c r="Q16" s="765"/>
      <c r="R16" s="765"/>
      <c r="S16" s="765"/>
      <c r="T16" s="765"/>
    </row>
    <row r="17" spans="1:20" s="12" customFormat="1" ht="33" x14ac:dyDescent="0.2">
      <c r="A17" s="422" t="s">
        <v>1236</v>
      </c>
      <c r="B17" s="20"/>
      <c r="C17" s="23" t="s">
        <v>100</v>
      </c>
      <c r="D17" s="19" t="s">
        <v>918</v>
      </c>
      <c r="E17" s="22" t="s">
        <v>45</v>
      </c>
      <c r="F17" s="432">
        <v>16</v>
      </c>
      <c r="G17" s="768"/>
      <c r="H17" s="565">
        <f>G17*F17</f>
        <v>0</v>
      </c>
      <c r="I17" s="765"/>
      <c r="J17" s="765"/>
      <c r="K17" s="765"/>
      <c r="L17" s="765"/>
      <c r="M17" s="765"/>
      <c r="N17" s="765"/>
      <c r="O17" s="765"/>
      <c r="P17" s="765"/>
      <c r="Q17" s="765"/>
      <c r="R17" s="765"/>
      <c r="S17" s="765"/>
      <c r="T17" s="765"/>
    </row>
    <row r="18" spans="1:20" s="12" customFormat="1" x14ac:dyDescent="0.2">
      <c r="A18" s="439"/>
      <c r="B18" s="20"/>
      <c r="C18" s="19"/>
      <c r="D18" s="19"/>
      <c r="E18" s="22"/>
      <c r="F18" s="432"/>
      <c r="G18" s="768"/>
      <c r="H18" s="564"/>
      <c r="I18" s="765"/>
      <c r="J18" s="765"/>
      <c r="K18" s="765"/>
      <c r="L18" s="765"/>
      <c r="M18" s="765"/>
      <c r="N18" s="765"/>
      <c r="O18" s="765"/>
      <c r="P18" s="765"/>
      <c r="Q18" s="765"/>
      <c r="R18" s="765"/>
      <c r="S18" s="765"/>
      <c r="T18" s="765"/>
    </row>
    <row r="19" spans="1:20" s="12" customFormat="1" x14ac:dyDescent="0.2">
      <c r="A19" s="439"/>
      <c r="B19" s="20"/>
      <c r="C19" s="23"/>
      <c r="D19" s="19"/>
      <c r="E19" s="247"/>
      <c r="F19" s="432"/>
      <c r="G19" s="768"/>
      <c r="H19" s="565"/>
      <c r="I19" s="765"/>
      <c r="J19" s="765"/>
      <c r="K19" s="765"/>
      <c r="L19" s="765"/>
      <c r="M19" s="765"/>
      <c r="N19" s="765"/>
      <c r="O19" s="765"/>
      <c r="P19" s="765"/>
      <c r="Q19" s="765"/>
      <c r="R19" s="765"/>
      <c r="S19" s="765"/>
      <c r="T19" s="765"/>
    </row>
    <row r="20" spans="1:20" s="12" customFormat="1" x14ac:dyDescent="0.2">
      <c r="A20" s="439"/>
      <c r="B20" s="20"/>
      <c r="C20" s="19"/>
      <c r="D20" s="19"/>
      <c r="E20" s="22"/>
      <c r="F20" s="432"/>
      <c r="G20" s="768"/>
      <c r="H20" s="564"/>
      <c r="I20" s="765"/>
      <c r="J20" s="765"/>
      <c r="K20" s="765"/>
      <c r="L20" s="765"/>
      <c r="M20" s="765"/>
      <c r="N20" s="765"/>
      <c r="O20" s="765"/>
      <c r="P20" s="765"/>
      <c r="Q20" s="765"/>
      <c r="R20" s="765"/>
      <c r="S20" s="765"/>
      <c r="T20" s="765"/>
    </row>
    <row r="21" spans="1:20" s="12" customFormat="1" x14ac:dyDescent="0.2">
      <c r="A21" s="439"/>
      <c r="B21" s="20"/>
      <c r="C21" s="19"/>
      <c r="D21" s="19"/>
      <c r="E21" s="22"/>
      <c r="F21" s="432"/>
      <c r="G21" s="768"/>
      <c r="H21" s="564"/>
      <c r="I21" s="765"/>
      <c r="J21" s="765"/>
      <c r="K21" s="765"/>
      <c r="L21" s="765"/>
      <c r="M21" s="765"/>
      <c r="N21" s="765"/>
      <c r="O21" s="765"/>
      <c r="P21" s="765"/>
      <c r="Q21" s="765"/>
      <c r="R21" s="765"/>
      <c r="S21" s="765"/>
      <c r="T21" s="765"/>
    </row>
    <row r="22" spans="1:20" s="12" customFormat="1" x14ac:dyDescent="0.2">
      <c r="A22" s="439"/>
      <c r="B22" s="20"/>
      <c r="C22" s="19"/>
      <c r="D22" s="19"/>
      <c r="E22" s="22"/>
      <c r="F22" s="432"/>
      <c r="G22" s="768"/>
      <c r="H22" s="564"/>
      <c r="I22" s="765"/>
      <c r="J22" s="765"/>
      <c r="K22" s="765"/>
      <c r="L22" s="765"/>
      <c r="M22" s="765"/>
      <c r="N22" s="765"/>
      <c r="O22" s="765"/>
      <c r="P22" s="765"/>
      <c r="Q22" s="765"/>
      <c r="R22" s="765"/>
      <c r="S22" s="765"/>
      <c r="T22" s="765"/>
    </row>
    <row r="23" spans="1:20" s="12" customFormat="1" x14ac:dyDescent="0.2">
      <c r="A23" s="439"/>
      <c r="B23" s="20"/>
      <c r="C23" s="19"/>
      <c r="D23" s="19"/>
      <c r="E23" s="22"/>
      <c r="F23" s="432"/>
      <c r="G23" s="768"/>
      <c r="H23" s="564"/>
      <c r="I23" s="765"/>
      <c r="J23" s="765"/>
      <c r="K23" s="765"/>
      <c r="L23" s="765"/>
      <c r="M23" s="765"/>
      <c r="N23" s="765"/>
      <c r="O23" s="765"/>
      <c r="P23" s="765"/>
      <c r="Q23" s="765"/>
      <c r="R23" s="765"/>
      <c r="S23" s="765"/>
      <c r="T23" s="765"/>
    </row>
    <row r="24" spans="1:20" s="12" customFormat="1" x14ac:dyDescent="0.2">
      <c r="A24" s="439"/>
      <c r="B24" s="20"/>
      <c r="C24" s="19"/>
      <c r="D24" s="19"/>
      <c r="E24" s="22"/>
      <c r="F24" s="432"/>
      <c r="G24" s="768"/>
      <c r="H24" s="564"/>
      <c r="I24" s="765"/>
      <c r="J24" s="765"/>
      <c r="K24" s="765"/>
      <c r="L24" s="765"/>
      <c r="M24" s="765"/>
      <c r="N24" s="765"/>
      <c r="O24" s="765"/>
      <c r="P24" s="765"/>
      <c r="Q24" s="765"/>
      <c r="R24" s="765"/>
      <c r="S24" s="765"/>
      <c r="T24" s="765"/>
    </row>
    <row r="25" spans="1:20" s="12" customFormat="1" x14ac:dyDescent="0.2">
      <c r="A25" s="439"/>
      <c r="B25" s="20"/>
      <c r="C25" s="19"/>
      <c r="D25" s="19"/>
      <c r="E25" s="22"/>
      <c r="F25" s="432"/>
      <c r="G25" s="768"/>
      <c r="H25" s="564"/>
      <c r="I25" s="765"/>
      <c r="J25" s="765"/>
      <c r="K25" s="765"/>
      <c r="L25" s="765"/>
      <c r="M25" s="765"/>
      <c r="N25" s="765"/>
      <c r="O25" s="765"/>
      <c r="P25" s="765"/>
      <c r="Q25" s="765"/>
      <c r="R25" s="765"/>
      <c r="S25" s="765"/>
      <c r="T25" s="765"/>
    </row>
    <row r="26" spans="1:20" s="12" customFormat="1" x14ac:dyDescent="0.2">
      <c r="A26" s="439"/>
      <c r="B26" s="20"/>
      <c r="C26" s="19"/>
      <c r="D26" s="19"/>
      <c r="E26" s="22"/>
      <c r="F26" s="432"/>
      <c r="G26" s="768"/>
      <c r="H26" s="564"/>
      <c r="I26" s="765"/>
      <c r="J26" s="765"/>
      <c r="K26" s="765"/>
      <c r="L26" s="765"/>
      <c r="M26" s="765"/>
      <c r="N26" s="765"/>
      <c r="O26" s="765"/>
      <c r="P26" s="765"/>
      <c r="Q26" s="765"/>
      <c r="R26" s="765"/>
      <c r="S26" s="765"/>
      <c r="T26" s="765"/>
    </row>
    <row r="27" spans="1:20" s="12" customFormat="1" x14ac:dyDescent="0.2">
      <c r="A27" s="439"/>
      <c r="B27" s="20"/>
      <c r="C27" s="19"/>
      <c r="D27" s="19"/>
      <c r="E27" s="22"/>
      <c r="F27" s="432"/>
      <c r="G27" s="768"/>
      <c r="H27" s="564"/>
      <c r="I27" s="765"/>
      <c r="J27" s="765"/>
      <c r="K27" s="765"/>
      <c r="L27" s="765"/>
      <c r="M27" s="765"/>
      <c r="N27" s="765"/>
      <c r="O27" s="765"/>
      <c r="P27" s="765"/>
      <c r="Q27" s="765"/>
      <c r="R27" s="765"/>
      <c r="S27" s="765"/>
      <c r="T27" s="765"/>
    </row>
    <row r="28" spans="1:20" s="12" customFormat="1" x14ac:dyDescent="0.2">
      <c r="A28" s="439"/>
      <c r="B28" s="20"/>
      <c r="C28" s="19"/>
      <c r="D28" s="19"/>
      <c r="E28" s="22"/>
      <c r="F28" s="432"/>
      <c r="G28" s="768"/>
      <c r="H28" s="564"/>
      <c r="I28" s="765"/>
      <c r="J28" s="765"/>
      <c r="K28" s="765"/>
      <c r="L28" s="765"/>
      <c r="M28" s="765"/>
      <c r="N28" s="765"/>
      <c r="O28" s="765"/>
      <c r="P28" s="765"/>
      <c r="Q28" s="765"/>
      <c r="R28" s="765"/>
      <c r="S28" s="765"/>
      <c r="T28" s="765"/>
    </row>
    <row r="29" spans="1:20" s="12" customFormat="1" x14ac:dyDescent="0.2">
      <c r="A29" s="439"/>
      <c r="B29" s="20"/>
      <c r="C29" s="19"/>
      <c r="D29" s="19"/>
      <c r="E29" s="22"/>
      <c r="F29" s="432"/>
      <c r="G29" s="768"/>
      <c r="H29" s="564"/>
      <c r="I29" s="765"/>
      <c r="J29" s="765"/>
      <c r="K29" s="765"/>
      <c r="L29" s="765"/>
      <c r="M29" s="765"/>
      <c r="N29" s="765"/>
      <c r="O29" s="765"/>
      <c r="P29" s="765"/>
      <c r="Q29" s="765"/>
      <c r="R29" s="765"/>
      <c r="S29" s="765"/>
      <c r="T29" s="765"/>
    </row>
    <row r="30" spans="1:20" s="12" customFormat="1" x14ac:dyDescent="0.2">
      <c r="A30" s="439"/>
      <c r="B30" s="20"/>
      <c r="C30" s="19"/>
      <c r="D30" s="19"/>
      <c r="E30" s="22"/>
      <c r="F30" s="432"/>
      <c r="G30" s="768"/>
      <c r="H30" s="564"/>
      <c r="I30" s="765"/>
      <c r="J30" s="765"/>
      <c r="K30" s="765"/>
      <c r="L30" s="765"/>
      <c r="M30" s="765"/>
      <c r="N30" s="765"/>
      <c r="O30" s="765"/>
      <c r="P30" s="765"/>
      <c r="Q30" s="765"/>
      <c r="R30" s="765"/>
      <c r="S30" s="765"/>
      <c r="T30" s="765"/>
    </row>
    <row r="31" spans="1:20" s="12" customFormat="1" x14ac:dyDescent="0.2">
      <c r="A31" s="439"/>
      <c r="B31" s="20"/>
      <c r="C31" s="19"/>
      <c r="D31" s="19"/>
      <c r="E31" s="22"/>
      <c r="F31" s="432"/>
      <c r="G31" s="768"/>
      <c r="H31" s="564"/>
      <c r="I31" s="765"/>
      <c r="J31" s="765"/>
      <c r="K31" s="765"/>
      <c r="L31" s="765"/>
      <c r="M31" s="765"/>
      <c r="N31" s="765"/>
      <c r="O31" s="765"/>
      <c r="P31" s="765"/>
      <c r="Q31" s="765"/>
      <c r="R31" s="765"/>
      <c r="S31" s="765"/>
      <c r="T31" s="765"/>
    </row>
    <row r="32" spans="1:20" s="12" customFormat="1" x14ac:dyDescent="0.2">
      <c r="A32" s="439"/>
      <c r="B32" s="20"/>
      <c r="C32" s="19"/>
      <c r="D32" s="19"/>
      <c r="E32" s="22"/>
      <c r="F32" s="432"/>
      <c r="G32" s="768"/>
      <c r="H32" s="564"/>
      <c r="I32" s="765"/>
      <c r="J32" s="765"/>
      <c r="K32" s="765"/>
      <c r="L32" s="765"/>
      <c r="M32" s="765"/>
      <c r="N32" s="765"/>
      <c r="O32" s="765"/>
      <c r="P32" s="765"/>
      <c r="Q32" s="765"/>
      <c r="R32" s="765"/>
      <c r="S32" s="765"/>
      <c r="T32" s="765"/>
    </row>
    <row r="33" spans="1:20" s="12" customFormat="1" x14ac:dyDescent="0.2">
      <c r="A33" s="439"/>
      <c r="B33" s="20"/>
      <c r="C33" s="19"/>
      <c r="D33" s="19"/>
      <c r="E33" s="22"/>
      <c r="F33" s="432"/>
      <c r="G33" s="768"/>
      <c r="H33" s="564"/>
      <c r="I33" s="765"/>
      <c r="J33" s="765"/>
      <c r="K33" s="765"/>
      <c r="L33" s="765"/>
      <c r="M33" s="765"/>
      <c r="N33" s="765"/>
      <c r="O33" s="765"/>
      <c r="P33" s="765"/>
      <c r="Q33" s="765"/>
      <c r="R33" s="765"/>
      <c r="S33" s="765"/>
      <c r="T33" s="765"/>
    </row>
    <row r="34" spans="1:20" s="12" customFormat="1" x14ac:dyDescent="0.2">
      <c r="A34" s="439"/>
      <c r="B34" s="20"/>
      <c r="C34" s="19"/>
      <c r="D34" s="19"/>
      <c r="E34" s="22"/>
      <c r="F34" s="432"/>
      <c r="G34" s="768"/>
      <c r="H34" s="564"/>
      <c r="I34" s="765"/>
      <c r="J34" s="765"/>
      <c r="K34" s="765"/>
      <c r="L34" s="765"/>
      <c r="M34" s="765"/>
      <c r="N34" s="765"/>
      <c r="O34" s="765"/>
      <c r="P34" s="765"/>
      <c r="Q34" s="765"/>
      <c r="R34" s="765"/>
      <c r="S34" s="765"/>
      <c r="T34" s="765"/>
    </row>
    <row r="35" spans="1:20" s="12" customFormat="1" x14ac:dyDescent="0.2">
      <c r="A35" s="439"/>
      <c r="B35" s="20"/>
      <c r="C35" s="19"/>
      <c r="D35" s="19"/>
      <c r="E35" s="22"/>
      <c r="F35" s="432"/>
      <c r="G35" s="768"/>
      <c r="H35" s="564"/>
      <c r="I35" s="765"/>
      <c r="J35" s="765"/>
      <c r="K35" s="765"/>
      <c r="L35" s="765"/>
      <c r="M35" s="765"/>
      <c r="N35" s="765"/>
      <c r="O35" s="765"/>
      <c r="P35" s="765"/>
      <c r="Q35" s="765"/>
      <c r="R35" s="765"/>
      <c r="S35" s="765"/>
      <c r="T35" s="765"/>
    </row>
    <row r="36" spans="1:20" s="12" customFormat="1" x14ac:dyDescent="0.2">
      <c r="A36" s="439"/>
      <c r="B36" s="20"/>
      <c r="C36" s="19"/>
      <c r="D36" s="19"/>
      <c r="E36" s="22"/>
      <c r="F36" s="432"/>
      <c r="G36" s="768"/>
      <c r="H36" s="564"/>
      <c r="I36" s="765"/>
      <c r="J36" s="765"/>
      <c r="K36" s="765"/>
      <c r="L36" s="765"/>
      <c r="M36" s="765"/>
      <c r="N36" s="765"/>
      <c r="O36" s="765"/>
      <c r="P36" s="765"/>
      <c r="Q36" s="765"/>
      <c r="R36" s="765"/>
      <c r="S36" s="765"/>
      <c r="T36" s="765"/>
    </row>
    <row r="37" spans="1:20" s="12" customFormat="1" x14ac:dyDescent="0.2">
      <c r="A37" s="439"/>
      <c r="B37" s="20"/>
      <c r="C37" s="19"/>
      <c r="D37" s="19"/>
      <c r="E37" s="22"/>
      <c r="F37" s="432"/>
      <c r="G37" s="768"/>
      <c r="H37" s="564"/>
      <c r="I37" s="765"/>
      <c r="J37" s="765"/>
      <c r="K37" s="765"/>
      <c r="L37" s="765"/>
      <c r="M37" s="765"/>
      <c r="N37" s="765"/>
      <c r="O37" s="765"/>
      <c r="P37" s="765"/>
      <c r="Q37" s="765"/>
      <c r="R37" s="765"/>
      <c r="S37" s="765"/>
      <c r="T37" s="765"/>
    </row>
    <row r="38" spans="1:20" s="12" customFormat="1" x14ac:dyDescent="0.2">
      <c r="A38" s="439"/>
      <c r="B38" s="20"/>
      <c r="C38" s="19"/>
      <c r="D38" s="19"/>
      <c r="E38" s="22"/>
      <c r="F38" s="432"/>
      <c r="G38" s="768"/>
      <c r="H38" s="564"/>
      <c r="I38" s="765"/>
      <c r="J38" s="765"/>
      <c r="K38" s="765"/>
      <c r="L38" s="765"/>
      <c r="M38" s="765"/>
      <c r="N38" s="765"/>
      <c r="O38" s="765"/>
      <c r="P38" s="765"/>
      <c r="Q38" s="765"/>
      <c r="R38" s="765"/>
      <c r="S38" s="765"/>
      <c r="T38" s="765"/>
    </row>
    <row r="39" spans="1:20" s="12" customFormat="1" x14ac:dyDescent="0.2">
      <c r="A39" s="439"/>
      <c r="B39" s="20"/>
      <c r="C39" s="19"/>
      <c r="D39" s="19"/>
      <c r="E39" s="22"/>
      <c r="F39" s="432"/>
      <c r="G39" s="768"/>
      <c r="H39" s="564"/>
      <c r="I39" s="765"/>
      <c r="J39" s="765"/>
      <c r="K39" s="765"/>
      <c r="L39" s="765"/>
      <c r="M39" s="765"/>
      <c r="N39" s="765"/>
      <c r="O39" s="765"/>
      <c r="P39" s="765"/>
      <c r="Q39" s="765"/>
      <c r="R39" s="765"/>
      <c r="S39" s="765"/>
      <c r="T39" s="765"/>
    </row>
    <row r="40" spans="1:20" s="12" customFormat="1" x14ac:dyDescent="0.2">
      <c r="A40" s="439"/>
      <c r="B40" s="20"/>
      <c r="C40" s="19"/>
      <c r="D40" s="19"/>
      <c r="E40" s="22"/>
      <c r="F40" s="432"/>
      <c r="G40" s="768"/>
      <c r="H40" s="564"/>
      <c r="I40" s="765"/>
      <c r="J40" s="765"/>
      <c r="K40" s="765"/>
      <c r="L40" s="765"/>
      <c r="M40" s="765"/>
      <c r="N40" s="765"/>
      <c r="O40" s="765"/>
      <c r="P40" s="765"/>
      <c r="Q40" s="765"/>
      <c r="R40" s="765"/>
      <c r="S40" s="765"/>
      <c r="T40" s="765"/>
    </row>
    <row r="41" spans="1:20" s="12" customFormat="1" x14ac:dyDescent="0.2">
      <c r="A41" s="439"/>
      <c r="B41" s="20"/>
      <c r="C41" s="19"/>
      <c r="D41" s="19"/>
      <c r="E41" s="22"/>
      <c r="F41" s="432"/>
      <c r="G41" s="768"/>
      <c r="H41" s="564"/>
      <c r="I41" s="765"/>
      <c r="J41" s="765"/>
      <c r="K41" s="765"/>
      <c r="L41" s="765"/>
      <c r="M41" s="765"/>
      <c r="N41" s="765"/>
      <c r="O41" s="765"/>
      <c r="P41" s="765"/>
      <c r="Q41" s="765"/>
      <c r="R41" s="765"/>
      <c r="S41" s="765"/>
      <c r="T41" s="765"/>
    </row>
    <row r="42" spans="1:20" s="12" customFormat="1" x14ac:dyDescent="0.2">
      <c r="A42" s="439"/>
      <c r="B42" s="20"/>
      <c r="C42" s="19"/>
      <c r="D42" s="19"/>
      <c r="E42" s="22"/>
      <c r="F42" s="432"/>
      <c r="G42" s="768"/>
      <c r="H42" s="564"/>
      <c r="I42" s="765"/>
      <c r="J42" s="765"/>
      <c r="K42" s="765"/>
      <c r="L42" s="765"/>
      <c r="M42" s="765"/>
      <c r="N42" s="765"/>
      <c r="O42" s="765"/>
      <c r="P42" s="765"/>
      <c r="Q42" s="765"/>
      <c r="R42" s="765"/>
      <c r="S42" s="765"/>
      <c r="T42" s="765"/>
    </row>
    <row r="43" spans="1:20" s="12" customFormat="1" x14ac:dyDescent="0.2">
      <c r="A43" s="439"/>
      <c r="B43" s="20"/>
      <c r="C43" s="19"/>
      <c r="D43" s="19"/>
      <c r="E43" s="22"/>
      <c r="F43" s="432"/>
      <c r="G43" s="768"/>
      <c r="H43" s="564"/>
      <c r="I43" s="765"/>
      <c r="J43" s="765"/>
      <c r="K43" s="765"/>
      <c r="L43" s="765"/>
      <c r="M43" s="765"/>
      <c r="N43" s="765"/>
      <c r="O43" s="765"/>
      <c r="P43" s="765"/>
      <c r="Q43" s="765"/>
      <c r="R43" s="765"/>
      <c r="S43" s="765"/>
      <c r="T43" s="765"/>
    </row>
    <row r="44" spans="1:20" s="12" customFormat="1" x14ac:dyDescent="0.2">
      <c r="A44" s="439"/>
      <c r="B44" s="20"/>
      <c r="C44" s="19"/>
      <c r="D44" s="19"/>
      <c r="E44" s="22"/>
      <c r="F44" s="432"/>
      <c r="G44" s="768"/>
      <c r="H44" s="564"/>
      <c r="I44" s="765"/>
      <c r="J44" s="765"/>
      <c r="K44" s="765"/>
      <c r="L44" s="765"/>
      <c r="M44" s="765"/>
      <c r="N44" s="765"/>
      <c r="O44" s="765"/>
      <c r="P44" s="765"/>
      <c r="Q44" s="765"/>
      <c r="R44" s="765"/>
      <c r="S44" s="765"/>
      <c r="T44" s="765"/>
    </row>
    <row r="45" spans="1:20" s="12" customFormat="1" x14ac:dyDescent="0.2">
      <c r="A45" s="439"/>
      <c r="B45" s="20"/>
      <c r="C45" s="19"/>
      <c r="D45" s="19"/>
      <c r="E45" s="22"/>
      <c r="F45" s="436"/>
      <c r="G45" s="768"/>
      <c r="H45" s="564"/>
      <c r="I45" s="765"/>
      <c r="J45" s="765"/>
      <c r="K45" s="765"/>
      <c r="L45" s="765"/>
      <c r="M45" s="765"/>
      <c r="N45" s="765"/>
      <c r="O45" s="765"/>
      <c r="P45" s="765"/>
      <c r="Q45" s="765"/>
      <c r="R45" s="765"/>
      <c r="S45" s="765"/>
      <c r="T45" s="765"/>
    </row>
    <row r="46" spans="1:20" s="12" customFormat="1" x14ac:dyDescent="0.2">
      <c r="A46" s="829" t="s">
        <v>1233</v>
      </c>
      <c r="B46" s="830"/>
      <c r="C46" s="830"/>
      <c r="D46" s="830"/>
      <c r="E46" s="830"/>
      <c r="F46" s="830"/>
      <c r="G46" s="831"/>
      <c r="H46" s="566"/>
      <c r="I46" s="765"/>
      <c r="J46" s="765"/>
      <c r="K46" s="765"/>
      <c r="L46" s="765"/>
      <c r="M46" s="765"/>
      <c r="N46" s="765"/>
      <c r="O46" s="765"/>
      <c r="P46" s="765"/>
      <c r="Q46" s="765"/>
      <c r="R46" s="765"/>
      <c r="S46" s="765"/>
      <c r="T46" s="765"/>
    </row>
    <row r="47" spans="1:20" s="14" customFormat="1" ht="17.25" thickBot="1" x14ac:dyDescent="0.25">
      <c r="A47" s="832"/>
      <c r="B47" s="833"/>
      <c r="C47" s="833"/>
      <c r="D47" s="833"/>
      <c r="E47" s="833"/>
      <c r="F47" s="833"/>
      <c r="G47" s="834"/>
      <c r="H47" s="567">
        <f>SUM(H11:H46)</f>
        <v>0</v>
      </c>
      <c r="I47" s="763"/>
      <c r="J47" s="763"/>
      <c r="K47" s="763"/>
      <c r="L47" s="763"/>
      <c r="M47" s="763"/>
      <c r="N47" s="763"/>
      <c r="O47" s="763"/>
      <c r="P47" s="763"/>
      <c r="Q47" s="763"/>
      <c r="R47" s="763"/>
      <c r="S47" s="763"/>
      <c r="T47" s="763"/>
    </row>
    <row r="48" spans="1:20" s="12" customFormat="1" ht="17.25" thickTop="1" x14ac:dyDescent="0.2">
      <c r="A48" s="31"/>
      <c r="B48" s="10"/>
      <c r="C48" s="9"/>
      <c r="D48" s="9"/>
      <c r="E48" s="11"/>
      <c r="F48" s="10"/>
      <c r="G48" s="560"/>
      <c r="H48" s="561"/>
      <c r="I48" s="765"/>
      <c r="J48" s="765"/>
      <c r="K48" s="765"/>
      <c r="L48" s="765"/>
      <c r="M48" s="765"/>
      <c r="N48" s="765"/>
      <c r="O48" s="765"/>
      <c r="P48" s="765"/>
      <c r="Q48" s="765"/>
      <c r="R48" s="765"/>
      <c r="S48" s="765"/>
      <c r="T48" s="765"/>
    </row>
    <row r="49" spans="1:20" s="12" customFormat="1" x14ac:dyDescent="0.2">
      <c r="A49" s="9"/>
      <c r="B49" s="10"/>
      <c r="C49" s="9"/>
      <c r="D49" s="9"/>
      <c r="E49" s="11"/>
      <c r="F49" s="10"/>
      <c r="G49" s="560"/>
      <c r="H49" s="577"/>
      <c r="I49" s="765"/>
      <c r="J49" s="765"/>
      <c r="K49" s="765"/>
      <c r="L49" s="765"/>
      <c r="M49" s="765"/>
      <c r="N49" s="765"/>
      <c r="O49" s="765"/>
      <c r="P49" s="765"/>
      <c r="Q49" s="765"/>
      <c r="R49" s="765"/>
      <c r="S49" s="765"/>
      <c r="T49" s="765"/>
    </row>
    <row r="50" spans="1:20" s="12" customFormat="1" x14ac:dyDescent="0.2">
      <c r="A50" s="9"/>
      <c r="B50" s="10"/>
      <c r="C50" s="9"/>
      <c r="D50" s="9"/>
      <c r="E50" s="11"/>
      <c r="F50" s="10"/>
      <c r="G50" s="560"/>
      <c r="H50" s="561"/>
      <c r="I50" s="765"/>
      <c r="J50" s="765"/>
      <c r="K50" s="765"/>
      <c r="L50" s="765"/>
      <c r="M50" s="765"/>
      <c r="N50" s="765"/>
      <c r="O50" s="765"/>
      <c r="P50" s="765"/>
      <c r="Q50" s="765"/>
      <c r="R50" s="765"/>
      <c r="S50" s="765"/>
      <c r="T50" s="765"/>
    </row>
    <row r="51" spans="1:20" s="12" customFormat="1" x14ac:dyDescent="0.2">
      <c r="A51" s="33"/>
      <c r="B51" s="10"/>
      <c r="C51" s="9"/>
      <c r="D51" s="9"/>
      <c r="E51" s="11"/>
      <c r="F51" s="10"/>
      <c r="G51" s="560"/>
      <c r="H51" s="561"/>
      <c r="I51" s="765"/>
      <c r="J51" s="765"/>
      <c r="K51" s="765"/>
      <c r="L51" s="765"/>
      <c r="M51" s="765"/>
      <c r="N51" s="765"/>
      <c r="O51" s="765"/>
      <c r="P51" s="765"/>
      <c r="Q51" s="765"/>
      <c r="R51" s="765"/>
      <c r="S51" s="765"/>
      <c r="T51" s="765"/>
    </row>
    <row r="52" spans="1:20" s="12" customFormat="1" x14ac:dyDescent="0.2">
      <c r="A52" s="31"/>
      <c r="B52" s="10"/>
      <c r="C52" s="9"/>
      <c r="D52" s="9"/>
      <c r="E52" s="11"/>
      <c r="F52" s="10"/>
      <c r="G52" s="560"/>
      <c r="H52" s="561"/>
      <c r="I52" s="765"/>
      <c r="J52" s="765"/>
      <c r="K52" s="765"/>
      <c r="L52" s="765"/>
      <c r="M52" s="765"/>
      <c r="N52" s="765"/>
      <c r="O52" s="765"/>
      <c r="P52" s="765"/>
      <c r="Q52" s="765"/>
      <c r="R52" s="765"/>
      <c r="S52" s="765"/>
      <c r="T52" s="765"/>
    </row>
  </sheetData>
  <sheetProtection algorithmName="SHA-512" hashValue="SbMUoEyh+nPucS0Iwd2c0q+gJDhIDKa0j8ucbWu8/Ued3J2lcFf9FXgBl+9QILpj1exRmB0jCteV7gkjKzOzGw==" saltValue="tPiePRRrlXpox8UQD1TJDg==" spinCount="100000" sheet="1" objects="1" scenarios="1" selectLockedCells="1"/>
  <mergeCells count="2">
    <mergeCell ref="A3:H3"/>
    <mergeCell ref="A46:G47"/>
  </mergeCells>
  <printOptions horizontalCentered="1"/>
  <pageMargins left="0.70866141732283472" right="0.70866141732283472" top="0.59055118110236227" bottom="0.74803149606299213" header="0.31496062992125984" footer="0.31496062992125984"/>
  <pageSetup paperSize="9" scale="85" firstPageNumber="157" orientation="portrait" useFirstPageNumber="1" horizontalDpi="1200" verticalDpi="1200"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workbookViewId="0">
      <selection activeCell="M21" sqref="M21"/>
    </sheetView>
  </sheetViews>
  <sheetFormatPr defaultRowHeight="16.5" x14ac:dyDescent="0.2"/>
  <cols>
    <col min="1" max="1" width="6.7109375" style="8" customWidth="1"/>
    <col min="2" max="2" width="10.5703125" style="8" customWidth="1"/>
    <col min="3" max="3" width="3" style="8" customWidth="1"/>
    <col min="4" max="4" width="42.7109375" style="8" customWidth="1"/>
    <col min="5" max="5" width="6.140625" style="8" customWidth="1"/>
    <col min="6" max="6" width="7.140625" style="8" customWidth="1"/>
    <col min="7" max="8" width="13.28515625" style="570" customWidth="1"/>
    <col min="9" max="9" width="9.140625" style="761"/>
    <col min="10" max="21" width="9.140625" style="761" customWidth="1"/>
    <col min="22" max="16384" width="9.140625" style="8"/>
  </cols>
  <sheetData>
    <row r="1" spans="1:21" x14ac:dyDescent="0.2">
      <c r="A1" s="1" t="s">
        <v>1065</v>
      </c>
      <c r="B1" s="2"/>
      <c r="C1" s="3"/>
      <c r="D1" s="4"/>
      <c r="E1" s="5"/>
      <c r="F1" s="6"/>
      <c r="G1" s="486"/>
      <c r="H1" s="486"/>
    </row>
    <row r="2" spans="1:21" x14ac:dyDescent="0.2">
      <c r="A2" s="1" t="s">
        <v>1067</v>
      </c>
      <c r="B2" s="2"/>
      <c r="C2" s="3"/>
      <c r="D2" s="4"/>
      <c r="E2" s="5"/>
      <c r="F2" s="6"/>
      <c r="G2" s="486"/>
      <c r="H2" s="486"/>
    </row>
    <row r="3" spans="1:21" ht="35.25" customHeight="1" x14ac:dyDescent="0.2">
      <c r="A3" s="802" t="s">
        <v>1066</v>
      </c>
      <c r="B3" s="802"/>
      <c r="C3" s="802"/>
      <c r="D3" s="802"/>
      <c r="E3" s="802"/>
      <c r="F3" s="802"/>
      <c r="G3" s="802"/>
      <c r="H3" s="802"/>
    </row>
    <row r="4" spans="1:21" ht="17.25" thickBot="1" x14ac:dyDescent="0.25">
      <c r="A4" s="9"/>
      <c r="B4" s="10"/>
      <c r="C4" s="9"/>
      <c r="D4" s="9"/>
      <c r="E4" s="11"/>
      <c r="F4" s="10"/>
      <c r="G4" s="560"/>
      <c r="H4" s="588"/>
    </row>
    <row r="5" spans="1:21" s="14" customFormat="1" ht="33.75" thickTop="1" x14ac:dyDescent="0.2">
      <c r="A5" s="415" t="s">
        <v>641</v>
      </c>
      <c r="B5" s="416" t="s">
        <v>758</v>
      </c>
      <c r="C5" s="416" t="s">
        <v>100</v>
      </c>
      <c r="D5" s="416" t="s">
        <v>57</v>
      </c>
      <c r="E5" s="417" t="s">
        <v>640</v>
      </c>
      <c r="F5" s="430" t="s">
        <v>639</v>
      </c>
      <c r="G5" s="754" t="s">
        <v>638</v>
      </c>
      <c r="H5" s="766" t="s">
        <v>759</v>
      </c>
      <c r="I5" s="763"/>
      <c r="J5" s="763"/>
      <c r="K5" s="763"/>
      <c r="L5" s="763"/>
      <c r="M5" s="763"/>
      <c r="N5" s="763"/>
      <c r="O5" s="763"/>
      <c r="P5" s="763"/>
      <c r="Q5" s="763"/>
      <c r="R5" s="763"/>
      <c r="S5" s="763"/>
      <c r="T5" s="763"/>
      <c r="U5" s="763"/>
    </row>
    <row r="6" spans="1:21" x14ac:dyDescent="0.2">
      <c r="A6" s="438"/>
      <c r="B6" s="16"/>
      <c r="C6" s="15"/>
      <c r="D6" s="15"/>
      <c r="E6" s="17"/>
      <c r="F6" s="431"/>
      <c r="G6" s="767"/>
      <c r="H6" s="562"/>
    </row>
    <row r="7" spans="1:21" x14ac:dyDescent="0.2">
      <c r="A7" s="422" t="s">
        <v>979</v>
      </c>
      <c r="B7" s="24" t="s">
        <v>919</v>
      </c>
      <c r="C7" s="252"/>
      <c r="D7" s="261" t="s">
        <v>967</v>
      </c>
      <c r="E7" s="26"/>
      <c r="F7" s="463"/>
      <c r="G7" s="758"/>
      <c r="H7" s="563"/>
    </row>
    <row r="8" spans="1:21" x14ac:dyDescent="0.2">
      <c r="A8" s="460"/>
      <c r="B8" s="24" t="s">
        <v>920</v>
      </c>
      <c r="C8" s="252"/>
      <c r="D8" s="252"/>
      <c r="E8" s="26"/>
      <c r="F8" s="463"/>
      <c r="G8" s="758"/>
      <c r="H8" s="563"/>
    </row>
    <row r="9" spans="1:21" s="251" customFormat="1" ht="49.5" x14ac:dyDescent="0.2">
      <c r="A9" s="422" t="s">
        <v>1237</v>
      </c>
      <c r="B9" s="249" t="s">
        <v>921</v>
      </c>
      <c r="C9" s="250"/>
      <c r="D9" s="247" t="s">
        <v>922</v>
      </c>
      <c r="E9" s="248" t="s">
        <v>1089</v>
      </c>
      <c r="F9" s="464">
        <v>90</v>
      </c>
      <c r="G9" s="774"/>
      <c r="H9" s="593">
        <f>G9*F9</f>
        <v>0</v>
      </c>
      <c r="I9" s="776"/>
      <c r="J9" s="776"/>
      <c r="K9" s="776"/>
      <c r="L9" s="776"/>
      <c r="M9" s="776"/>
      <c r="N9" s="776"/>
      <c r="O9" s="776"/>
      <c r="P9" s="776"/>
      <c r="Q9" s="776"/>
      <c r="R9" s="776"/>
      <c r="S9" s="776"/>
      <c r="T9" s="776"/>
      <c r="U9" s="776"/>
    </row>
    <row r="10" spans="1:21" s="251" customFormat="1" x14ac:dyDescent="0.2">
      <c r="A10" s="449"/>
      <c r="B10" s="253"/>
      <c r="C10" s="254"/>
      <c r="D10" s="259"/>
      <c r="E10" s="248"/>
      <c r="F10" s="464"/>
      <c r="G10" s="774"/>
      <c r="H10" s="594"/>
      <c r="I10" s="776"/>
      <c r="J10" s="776"/>
      <c r="K10" s="776"/>
      <c r="L10" s="776"/>
      <c r="M10" s="776"/>
      <c r="N10" s="776"/>
      <c r="O10" s="776"/>
      <c r="P10" s="776"/>
      <c r="Q10" s="776"/>
      <c r="R10" s="776"/>
      <c r="S10" s="776"/>
      <c r="T10" s="776"/>
      <c r="U10" s="776"/>
    </row>
    <row r="11" spans="1:21" s="251" customFormat="1" x14ac:dyDescent="0.2">
      <c r="A11" s="449"/>
      <c r="B11" s="249" t="s">
        <v>29</v>
      </c>
      <c r="C11" s="250"/>
      <c r="D11" s="247" t="s">
        <v>923</v>
      </c>
      <c r="E11" s="248"/>
      <c r="F11" s="464"/>
      <c r="G11" s="774"/>
      <c r="H11" s="594"/>
      <c r="I11" s="776"/>
      <c r="J11" s="776"/>
      <c r="K11" s="776"/>
      <c r="L11" s="776"/>
      <c r="M11" s="776"/>
      <c r="N11" s="776"/>
      <c r="O11" s="776"/>
      <c r="P11" s="776"/>
      <c r="Q11" s="776"/>
      <c r="R11" s="776"/>
      <c r="S11" s="776"/>
      <c r="T11" s="776"/>
      <c r="U11" s="776"/>
    </row>
    <row r="12" spans="1:21" s="251" customFormat="1" x14ac:dyDescent="0.2">
      <c r="A12" s="449"/>
      <c r="B12" s="265"/>
      <c r="C12" s="266"/>
      <c r="D12" s="247"/>
      <c r="E12" s="248"/>
      <c r="F12" s="464"/>
      <c r="G12" s="774"/>
      <c r="H12" s="594"/>
      <c r="I12" s="776"/>
      <c r="J12" s="776"/>
      <c r="K12" s="776"/>
      <c r="L12" s="776"/>
      <c r="M12" s="776"/>
      <c r="N12" s="776"/>
      <c r="O12" s="776"/>
      <c r="P12" s="776"/>
      <c r="Q12" s="776"/>
      <c r="R12" s="776"/>
      <c r="S12" s="776"/>
      <c r="T12" s="776"/>
      <c r="U12" s="776"/>
    </row>
    <row r="13" spans="1:21" s="251" customFormat="1" ht="18" x14ac:dyDescent="0.2">
      <c r="A13" s="422" t="s">
        <v>1238</v>
      </c>
      <c r="B13" s="265"/>
      <c r="C13" s="266"/>
      <c r="D13" s="247" t="s">
        <v>924</v>
      </c>
      <c r="E13" s="248" t="s">
        <v>1089</v>
      </c>
      <c r="F13" s="464">
        <v>16</v>
      </c>
      <c r="G13" s="774"/>
      <c r="H13" s="594" t="s">
        <v>69</v>
      </c>
      <c r="I13" s="776"/>
      <c r="J13" s="776"/>
      <c r="K13" s="776"/>
      <c r="L13" s="776"/>
      <c r="M13" s="776"/>
      <c r="N13" s="776"/>
      <c r="O13" s="776"/>
      <c r="P13" s="776"/>
      <c r="Q13" s="776"/>
      <c r="R13" s="776"/>
      <c r="S13" s="776"/>
      <c r="T13" s="776"/>
      <c r="U13" s="776"/>
    </row>
    <row r="14" spans="1:21" s="251" customFormat="1" x14ac:dyDescent="0.2">
      <c r="A14" s="449"/>
      <c r="B14" s="265"/>
      <c r="C14" s="266"/>
      <c r="D14" s="247"/>
      <c r="E14" s="248"/>
      <c r="F14" s="464"/>
      <c r="G14" s="774"/>
      <c r="H14" s="594"/>
      <c r="I14" s="776"/>
      <c r="J14" s="776"/>
      <c r="K14" s="776"/>
      <c r="L14" s="776"/>
      <c r="M14" s="776"/>
      <c r="N14" s="776"/>
      <c r="O14" s="776"/>
      <c r="P14" s="776"/>
      <c r="Q14" s="776"/>
      <c r="R14" s="776"/>
      <c r="S14" s="776"/>
      <c r="T14" s="776"/>
      <c r="U14" s="776"/>
    </row>
    <row r="15" spans="1:21" s="251" customFormat="1" ht="18" x14ac:dyDescent="0.2">
      <c r="A15" s="422" t="s">
        <v>1239</v>
      </c>
      <c r="B15" s="265"/>
      <c r="C15" s="266"/>
      <c r="D15" s="247" t="s">
        <v>925</v>
      </c>
      <c r="E15" s="248" t="s">
        <v>1089</v>
      </c>
      <c r="F15" s="464">
        <v>40</v>
      </c>
      <c r="G15" s="774"/>
      <c r="H15" s="593">
        <f>G15*F15</f>
        <v>0</v>
      </c>
      <c r="I15" s="776"/>
      <c r="J15" s="776"/>
      <c r="K15" s="776"/>
      <c r="L15" s="776"/>
      <c r="M15" s="776"/>
      <c r="N15" s="776"/>
      <c r="O15" s="776"/>
      <c r="P15" s="776"/>
      <c r="Q15" s="776"/>
      <c r="R15" s="776"/>
      <c r="S15" s="776"/>
      <c r="T15" s="776"/>
      <c r="U15" s="776"/>
    </row>
    <row r="16" spans="1:21" s="251" customFormat="1" x14ac:dyDescent="0.2">
      <c r="A16" s="449"/>
      <c r="B16" s="265"/>
      <c r="C16" s="266"/>
      <c r="D16" s="247"/>
      <c r="E16" s="248"/>
      <c r="F16" s="464"/>
      <c r="G16" s="774"/>
      <c r="H16" s="594"/>
      <c r="I16" s="776"/>
      <c r="J16" s="776"/>
      <c r="K16" s="776"/>
      <c r="L16" s="776"/>
      <c r="M16" s="776"/>
      <c r="N16" s="776"/>
      <c r="O16" s="776"/>
      <c r="P16" s="776"/>
      <c r="Q16" s="776"/>
      <c r="R16" s="776"/>
      <c r="S16" s="776"/>
      <c r="T16" s="776"/>
      <c r="U16" s="776"/>
    </row>
    <row r="17" spans="1:21" s="251" customFormat="1" x14ac:dyDescent="0.2">
      <c r="A17" s="449"/>
      <c r="B17" s="253" t="s">
        <v>860</v>
      </c>
      <c r="C17" s="254"/>
      <c r="D17" s="267" t="s">
        <v>926</v>
      </c>
      <c r="E17" s="248"/>
      <c r="F17" s="464"/>
      <c r="G17" s="774"/>
      <c r="H17" s="594"/>
      <c r="I17" s="776"/>
      <c r="J17" s="776"/>
      <c r="K17" s="776"/>
      <c r="L17" s="776"/>
      <c r="M17" s="776"/>
      <c r="N17" s="776"/>
      <c r="O17" s="776"/>
      <c r="P17" s="776"/>
      <c r="Q17" s="776"/>
      <c r="R17" s="776"/>
      <c r="S17" s="776"/>
      <c r="T17" s="776"/>
      <c r="U17" s="776"/>
    </row>
    <row r="18" spans="1:21" s="251" customFormat="1" x14ac:dyDescent="0.2">
      <c r="A18" s="449"/>
      <c r="B18" s="253"/>
      <c r="C18" s="254"/>
      <c r="D18" s="259"/>
      <c r="E18" s="248"/>
      <c r="F18" s="464"/>
      <c r="G18" s="774"/>
      <c r="H18" s="594"/>
      <c r="I18" s="776"/>
      <c r="J18" s="776"/>
      <c r="K18" s="776"/>
      <c r="L18" s="776"/>
      <c r="M18" s="776"/>
      <c r="N18" s="776"/>
      <c r="O18" s="776"/>
      <c r="P18" s="776"/>
      <c r="Q18" s="776"/>
      <c r="R18" s="776"/>
      <c r="S18" s="776"/>
      <c r="T18" s="776"/>
      <c r="U18" s="776"/>
    </row>
    <row r="19" spans="1:21" s="251" customFormat="1" x14ac:dyDescent="0.2">
      <c r="A19" s="422" t="s">
        <v>1240</v>
      </c>
      <c r="B19" s="253"/>
      <c r="C19" s="254"/>
      <c r="D19" s="259" t="s">
        <v>927</v>
      </c>
      <c r="E19" s="248" t="s">
        <v>275</v>
      </c>
      <c r="F19" s="464">
        <v>1</v>
      </c>
      <c r="G19" s="774"/>
      <c r="H19" s="594" t="s">
        <v>69</v>
      </c>
      <c r="I19" s="776"/>
      <c r="J19" s="776"/>
      <c r="K19" s="776"/>
      <c r="L19" s="776"/>
      <c r="M19" s="776"/>
      <c r="N19" s="776"/>
      <c r="O19" s="776"/>
      <c r="P19" s="776"/>
      <c r="Q19" s="776"/>
      <c r="R19" s="776"/>
      <c r="S19" s="776"/>
      <c r="T19" s="776"/>
      <c r="U19" s="776"/>
    </row>
    <row r="20" spans="1:21" s="251" customFormat="1" x14ac:dyDescent="0.2">
      <c r="A20" s="449"/>
      <c r="B20" s="253"/>
      <c r="C20" s="254"/>
      <c r="D20" s="259"/>
      <c r="E20" s="248"/>
      <c r="F20" s="464"/>
      <c r="G20" s="774"/>
      <c r="H20" s="594"/>
      <c r="I20" s="776"/>
      <c r="J20" s="776"/>
      <c r="K20" s="776"/>
      <c r="L20" s="776"/>
      <c r="M20" s="776"/>
      <c r="N20" s="776"/>
      <c r="O20" s="776"/>
      <c r="P20" s="776"/>
      <c r="Q20" s="776"/>
      <c r="R20" s="776"/>
      <c r="S20" s="776"/>
      <c r="T20" s="776"/>
      <c r="U20" s="776"/>
    </row>
    <row r="21" spans="1:21" s="251" customFormat="1" x14ac:dyDescent="0.2">
      <c r="A21" s="422" t="s">
        <v>1241</v>
      </c>
      <c r="B21" s="253"/>
      <c r="C21" s="254"/>
      <c r="D21" s="259" t="s">
        <v>928</v>
      </c>
      <c r="E21" s="248" t="s">
        <v>275</v>
      </c>
      <c r="F21" s="464">
        <v>6</v>
      </c>
      <c r="G21" s="774"/>
      <c r="H21" s="593">
        <f>G21*F21</f>
        <v>0</v>
      </c>
      <c r="I21" s="776"/>
      <c r="J21" s="776"/>
      <c r="K21" s="776"/>
      <c r="L21" s="776"/>
      <c r="M21" s="776"/>
      <c r="N21" s="776"/>
      <c r="O21" s="776"/>
      <c r="P21" s="776"/>
      <c r="Q21" s="776"/>
      <c r="R21" s="776"/>
      <c r="S21" s="776"/>
      <c r="T21" s="776"/>
      <c r="U21" s="776"/>
    </row>
    <row r="22" spans="1:21" s="251" customFormat="1" x14ac:dyDescent="0.2">
      <c r="A22" s="449"/>
      <c r="B22" s="253"/>
      <c r="C22" s="254"/>
      <c r="D22" s="259"/>
      <c r="E22" s="248"/>
      <c r="F22" s="465"/>
      <c r="G22" s="774"/>
      <c r="H22" s="593"/>
      <c r="I22" s="776"/>
      <c r="J22" s="776"/>
      <c r="K22" s="776"/>
      <c r="L22" s="776"/>
      <c r="M22" s="776"/>
      <c r="N22" s="776"/>
      <c r="O22" s="776"/>
      <c r="P22" s="776"/>
      <c r="Q22" s="776"/>
      <c r="R22" s="776"/>
      <c r="S22" s="776"/>
      <c r="T22" s="776"/>
      <c r="U22" s="776"/>
    </row>
    <row r="23" spans="1:21" s="251" customFormat="1" x14ac:dyDescent="0.2">
      <c r="A23" s="461"/>
      <c r="B23" s="253"/>
      <c r="C23" s="254"/>
      <c r="D23" s="259"/>
      <c r="E23" s="248"/>
      <c r="F23" s="465"/>
      <c r="G23" s="774"/>
      <c r="H23" s="593"/>
      <c r="I23" s="776"/>
      <c r="J23" s="776"/>
      <c r="K23" s="776"/>
      <c r="L23" s="776"/>
      <c r="M23" s="776"/>
      <c r="N23" s="776"/>
      <c r="O23" s="776"/>
      <c r="P23" s="776"/>
      <c r="Q23" s="776"/>
      <c r="R23" s="776"/>
      <c r="S23" s="776"/>
      <c r="T23" s="776"/>
      <c r="U23" s="776"/>
    </row>
    <row r="24" spans="1:21" s="251" customFormat="1" x14ac:dyDescent="0.2">
      <c r="A24" s="461"/>
      <c r="B24" s="253"/>
      <c r="C24" s="254"/>
      <c r="D24" s="259"/>
      <c r="E24" s="248"/>
      <c r="F24" s="465"/>
      <c r="G24" s="774"/>
      <c r="H24" s="593"/>
      <c r="I24" s="776"/>
      <c r="J24" s="776"/>
      <c r="K24" s="776"/>
      <c r="L24" s="776"/>
      <c r="M24" s="776"/>
      <c r="N24" s="776"/>
      <c r="O24" s="776"/>
      <c r="P24" s="776"/>
      <c r="Q24" s="776"/>
      <c r="R24" s="776"/>
      <c r="S24" s="776"/>
      <c r="T24" s="776"/>
      <c r="U24" s="776"/>
    </row>
    <row r="25" spans="1:21" s="251" customFormat="1" x14ac:dyDescent="0.2">
      <c r="A25" s="461"/>
      <c r="B25" s="253"/>
      <c r="C25" s="254"/>
      <c r="D25" s="259"/>
      <c r="E25" s="248"/>
      <c r="F25" s="465"/>
      <c r="G25" s="774"/>
      <c r="H25" s="593"/>
      <c r="I25" s="776"/>
      <c r="J25" s="776"/>
      <c r="K25" s="776"/>
      <c r="L25" s="776"/>
      <c r="M25" s="776"/>
      <c r="N25" s="776"/>
      <c r="O25" s="776"/>
      <c r="P25" s="776"/>
      <c r="Q25" s="776"/>
      <c r="R25" s="776"/>
      <c r="S25" s="776"/>
      <c r="T25" s="776"/>
      <c r="U25" s="776"/>
    </row>
    <row r="26" spans="1:21" s="251" customFormat="1" x14ac:dyDescent="0.2">
      <c r="A26" s="461"/>
      <c r="B26" s="253"/>
      <c r="C26" s="254"/>
      <c r="D26" s="259"/>
      <c r="E26" s="248"/>
      <c r="F26" s="465"/>
      <c r="G26" s="774"/>
      <c r="H26" s="593"/>
      <c r="I26" s="776"/>
      <c r="J26" s="776"/>
      <c r="K26" s="776"/>
      <c r="L26" s="776"/>
      <c r="M26" s="776"/>
      <c r="N26" s="776"/>
      <c r="O26" s="776"/>
      <c r="P26" s="776"/>
      <c r="Q26" s="776"/>
      <c r="R26" s="776"/>
      <c r="S26" s="776"/>
      <c r="T26" s="776"/>
      <c r="U26" s="776"/>
    </row>
    <row r="27" spans="1:21" s="251" customFormat="1" x14ac:dyDescent="0.2">
      <c r="A27" s="461"/>
      <c r="B27" s="253"/>
      <c r="C27" s="254"/>
      <c r="D27" s="259"/>
      <c r="E27" s="248"/>
      <c r="F27" s="465"/>
      <c r="G27" s="774"/>
      <c r="H27" s="593"/>
      <c r="I27" s="776"/>
      <c r="J27" s="776"/>
      <c r="K27" s="776"/>
      <c r="L27" s="776"/>
      <c r="M27" s="776"/>
      <c r="N27" s="776"/>
      <c r="O27" s="776"/>
      <c r="P27" s="776"/>
      <c r="Q27" s="776"/>
      <c r="R27" s="776"/>
      <c r="S27" s="776"/>
      <c r="T27" s="776"/>
      <c r="U27" s="776"/>
    </row>
    <row r="28" spans="1:21" s="251" customFormat="1" x14ac:dyDescent="0.2">
      <c r="A28" s="461"/>
      <c r="B28" s="253"/>
      <c r="C28" s="254"/>
      <c r="D28" s="259"/>
      <c r="E28" s="248"/>
      <c r="F28" s="465"/>
      <c r="G28" s="774"/>
      <c r="H28" s="593"/>
      <c r="I28" s="776"/>
      <c r="J28" s="776"/>
      <c r="K28" s="776"/>
      <c r="L28" s="776"/>
      <c r="M28" s="776"/>
      <c r="N28" s="776"/>
      <c r="O28" s="776"/>
      <c r="P28" s="776"/>
      <c r="Q28" s="776"/>
      <c r="R28" s="776"/>
      <c r="S28" s="776"/>
      <c r="T28" s="776"/>
      <c r="U28" s="776"/>
    </row>
    <row r="29" spans="1:21" s="251" customFormat="1" x14ac:dyDescent="0.2">
      <c r="A29" s="461"/>
      <c r="B29" s="253"/>
      <c r="C29" s="254"/>
      <c r="D29" s="259"/>
      <c r="E29" s="248"/>
      <c r="F29" s="465"/>
      <c r="G29" s="774"/>
      <c r="H29" s="593"/>
      <c r="I29" s="776"/>
      <c r="J29" s="776"/>
      <c r="K29" s="776"/>
      <c r="L29" s="776"/>
      <c r="M29" s="776"/>
      <c r="N29" s="776"/>
      <c r="O29" s="776"/>
      <c r="P29" s="776"/>
      <c r="Q29" s="776"/>
      <c r="R29" s="776"/>
      <c r="S29" s="776"/>
      <c r="T29" s="776"/>
      <c r="U29" s="776"/>
    </row>
    <row r="30" spans="1:21" s="251" customFormat="1" x14ac:dyDescent="0.2">
      <c r="A30" s="461"/>
      <c r="B30" s="253"/>
      <c r="C30" s="254"/>
      <c r="D30" s="259"/>
      <c r="E30" s="248"/>
      <c r="F30" s="465"/>
      <c r="G30" s="774"/>
      <c r="H30" s="593"/>
      <c r="I30" s="776"/>
      <c r="J30" s="776"/>
      <c r="K30" s="776"/>
      <c r="L30" s="776"/>
      <c r="M30" s="776"/>
      <c r="N30" s="776"/>
      <c r="O30" s="776"/>
      <c r="P30" s="776"/>
      <c r="Q30" s="776"/>
      <c r="R30" s="776"/>
      <c r="S30" s="776"/>
      <c r="T30" s="776"/>
      <c r="U30" s="776"/>
    </row>
    <row r="31" spans="1:21" s="251" customFormat="1" x14ac:dyDescent="0.2">
      <c r="A31" s="461"/>
      <c r="B31" s="253"/>
      <c r="C31" s="254"/>
      <c r="D31" s="259"/>
      <c r="E31" s="248"/>
      <c r="F31" s="465"/>
      <c r="G31" s="774"/>
      <c r="H31" s="593"/>
      <c r="I31" s="776"/>
      <c r="J31" s="776"/>
      <c r="K31" s="776"/>
      <c r="L31" s="776"/>
      <c r="M31" s="776"/>
      <c r="N31" s="776"/>
      <c r="O31" s="776"/>
      <c r="P31" s="776"/>
      <c r="Q31" s="776"/>
      <c r="R31" s="776"/>
      <c r="S31" s="776"/>
      <c r="T31" s="776"/>
      <c r="U31" s="776"/>
    </row>
    <row r="32" spans="1:21" s="251" customFormat="1" x14ac:dyDescent="0.2">
      <c r="A32" s="461"/>
      <c r="B32" s="253"/>
      <c r="C32" s="254"/>
      <c r="D32" s="259"/>
      <c r="E32" s="248"/>
      <c r="F32" s="465"/>
      <c r="G32" s="774"/>
      <c r="H32" s="593"/>
      <c r="I32" s="776"/>
      <c r="J32" s="776"/>
      <c r="K32" s="776"/>
      <c r="L32" s="776"/>
      <c r="M32" s="776"/>
      <c r="N32" s="776"/>
      <c r="O32" s="776"/>
      <c r="P32" s="776"/>
      <c r="Q32" s="776"/>
      <c r="R32" s="776"/>
      <c r="S32" s="776"/>
      <c r="T32" s="776"/>
      <c r="U32" s="776"/>
    </row>
    <row r="33" spans="1:21" s="251" customFormat="1" x14ac:dyDescent="0.2">
      <c r="A33" s="461"/>
      <c r="B33" s="253"/>
      <c r="C33" s="254"/>
      <c r="D33" s="259"/>
      <c r="E33" s="248"/>
      <c r="F33" s="465"/>
      <c r="G33" s="774"/>
      <c r="H33" s="593"/>
      <c r="I33" s="776"/>
      <c r="J33" s="776"/>
      <c r="K33" s="776"/>
      <c r="L33" s="776"/>
      <c r="M33" s="776"/>
      <c r="N33" s="776"/>
      <c r="O33" s="776"/>
      <c r="P33" s="776"/>
      <c r="Q33" s="776"/>
      <c r="R33" s="776"/>
      <c r="S33" s="776"/>
      <c r="T33" s="776"/>
      <c r="U33" s="776"/>
    </row>
    <row r="34" spans="1:21" s="251" customFormat="1" x14ac:dyDescent="0.2">
      <c r="A34" s="461"/>
      <c r="B34" s="253"/>
      <c r="C34" s="254"/>
      <c r="D34" s="259"/>
      <c r="E34" s="248"/>
      <c r="F34" s="465"/>
      <c r="G34" s="774"/>
      <c r="H34" s="593"/>
      <c r="I34" s="776"/>
      <c r="J34" s="776"/>
      <c r="K34" s="776"/>
      <c r="L34" s="776"/>
      <c r="M34" s="776"/>
      <c r="N34" s="776"/>
      <c r="O34" s="776"/>
      <c r="P34" s="776"/>
      <c r="Q34" s="776"/>
      <c r="R34" s="776"/>
      <c r="S34" s="776"/>
      <c r="T34" s="776"/>
      <c r="U34" s="776"/>
    </row>
    <row r="35" spans="1:21" s="251" customFormat="1" x14ac:dyDescent="0.2">
      <c r="A35" s="461"/>
      <c r="B35" s="253"/>
      <c r="C35" s="254"/>
      <c r="D35" s="259"/>
      <c r="E35" s="248"/>
      <c r="F35" s="465"/>
      <c r="G35" s="774"/>
      <c r="H35" s="593"/>
      <c r="I35" s="776"/>
      <c r="J35" s="776"/>
      <c r="K35" s="776"/>
      <c r="L35" s="776"/>
      <c r="M35" s="776"/>
      <c r="N35" s="776"/>
      <c r="O35" s="776"/>
      <c r="P35" s="776"/>
      <c r="Q35" s="776"/>
      <c r="R35" s="776"/>
      <c r="S35" s="776"/>
      <c r="T35" s="776"/>
      <c r="U35" s="776"/>
    </row>
    <row r="36" spans="1:21" s="251" customFormat="1" x14ac:dyDescent="0.2">
      <c r="A36" s="461"/>
      <c r="B36" s="253"/>
      <c r="C36" s="254"/>
      <c r="D36" s="259"/>
      <c r="E36" s="248"/>
      <c r="F36" s="465"/>
      <c r="G36" s="774"/>
      <c r="H36" s="593"/>
      <c r="I36" s="776"/>
      <c r="J36" s="776"/>
      <c r="K36" s="776"/>
      <c r="L36" s="776"/>
      <c r="M36" s="776"/>
      <c r="N36" s="776"/>
      <c r="O36" s="776"/>
      <c r="P36" s="776"/>
      <c r="Q36" s="776"/>
      <c r="R36" s="776"/>
      <c r="S36" s="776"/>
      <c r="T36" s="776"/>
      <c r="U36" s="776"/>
    </row>
    <row r="37" spans="1:21" s="251" customFormat="1" x14ac:dyDescent="0.2">
      <c r="A37" s="461"/>
      <c r="B37" s="253"/>
      <c r="C37" s="254"/>
      <c r="D37" s="259"/>
      <c r="E37" s="248"/>
      <c r="F37" s="465"/>
      <c r="G37" s="774"/>
      <c r="H37" s="593"/>
      <c r="I37" s="776"/>
      <c r="J37" s="776"/>
      <c r="K37" s="776"/>
      <c r="L37" s="776"/>
      <c r="M37" s="776"/>
      <c r="N37" s="776"/>
      <c r="O37" s="776"/>
      <c r="P37" s="776"/>
      <c r="Q37" s="776"/>
      <c r="R37" s="776"/>
      <c r="S37" s="776"/>
      <c r="T37" s="776"/>
      <c r="U37" s="776"/>
    </row>
    <row r="38" spans="1:21" s="251" customFormat="1" x14ac:dyDescent="0.2">
      <c r="A38" s="461"/>
      <c r="B38" s="253"/>
      <c r="C38" s="254"/>
      <c r="D38" s="259"/>
      <c r="E38" s="248"/>
      <c r="F38" s="465"/>
      <c r="G38" s="774"/>
      <c r="H38" s="593"/>
      <c r="I38" s="776"/>
      <c r="J38" s="776"/>
      <c r="K38" s="776"/>
      <c r="L38" s="776"/>
      <c r="M38" s="776"/>
      <c r="N38" s="776"/>
      <c r="O38" s="776"/>
      <c r="P38" s="776"/>
      <c r="Q38" s="776"/>
      <c r="R38" s="776"/>
      <c r="S38" s="776"/>
      <c r="T38" s="776"/>
      <c r="U38" s="776"/>
    </row>
    <row r="39" spans="1:21" s="251" customFormat="1" x14ac:dyDescent="0.2">
      <c r="A39" s="461"/>
      <c r="B39" s="253"/>
      <c r="C39" s="254"/>
      <c r="D39" s="259"/>
      <c r="E39" s="248"/>
      <c r="F39" s="465"/>
      <c r="G39" s="774"/>
      <c r="H39" s="593"/>
      <c r="I39" s="776"/>
      <c r="J39" s="776"/>
      <c r="K39" s="776"/>
      <c r="L39" s="776"/>
      <c r="M39" s="776"/>
      <c r="N39" s="776"/>
      <c r="O39" s="776"/>
      <c r="P39" s="776"/>
      <c r="Q39" s="776"/>
      <c r="R39" s="776"/>
      <c r="S39" s="776"/>
      <c r="T39" s="776"/>
      <c r="U39" s="776"/>
    </row>
    <row r="40" spans="1:21" s="251" customFormat="1" x14ac:dyDescent="0.2">
      <c r="A40" s="461"/>
      <c r="B40" s="253"/>
      <c r="C40" s="254"/>
      <c r="D40" s="259"/>
      <c r="E40" s="248"/>
      <c r="F40" s="465"/>
      <c r="G40" s="774"/>
      <c r="H40" s="593"/>
      <c r="I40" s="776"/>
      <c r="J40" s="776"/>
      <c r="K40" s="776"/>
      <c r="L40" s="776"/>
      <c r="M40" s="776"/>
      <c r="N40" s="776"/>
      <c r="O40" s="776"/>
      <c r="P40" s="776"/>
      <c r="Q40" s="776"/>
      <c r="R40" s="776"/>
      <c r="S40" s="776"/>
      <c r="T40" s="776"/>
      <c r="U40" s="776"/>
    </row>
    <row r="41" spans="1:21" s="251" customFormat="1" x14ac:dyDescent="0.2">
      <c r="A41" s="461"/>
      <c r="B41" s="253"/>
      <c r="C41" s="254"/>
      <c r="D41" s="259"/>
      <c r="E41" s="248"/>
      <c r="F41" s="465"/>
      <c r="G41" s="774"/>
      <c r="H41" s="593"/>
      <c r="I41" s="776"/>
      <c r="J41" s="776"/>
      <c r="K41" s="776"/>
      <c r="L41" s="776"/>
      <c r="M41" s="776"/>
      <c r="N41" s="776"/>
      <c r="O41" s="776"/>
      <c r="P41" s="776"/>
      <c r="Q41" s="776"/>
      <c r="R41" s="776"/>
      <c r="S41" s="776"/>
      <c r="T41" s="776"/>
      <c r="U41" s="776"/>
    </row>
    <row r="42" spans="1:21" s="251" customFormat="1" x14ac:dyDescent="0.2">
      <c r="A42" s="461"/>
      <c r="B42" s="253"/>
      <c r="C42" s="254"/>
      <c r="D42" s="259"/>
      <c r="E42" s="248"/>
      <c r="F42" s="465"/>
      <c r="G42" s="774"/>
      <c r="H42" s="593"/>
      <c r="I42" s="776"/>
      <c r="J42" s="776"/>
      <c r="K42" s="776"/>
      <c r="L42" s="776"/>
      <c r="M42" s="776"/>
      <c r="N42" s="776"/>
      <c r="O42" s="776"/>
      <c r="P42" s="776"/>
      <c r="Q42" s="776"/>
      <c r="R42" s="776"/>
      <c r="S42" s="776"/>
      <c r="T42" s="776"/>
      <c r="U42" s="776"/>
    </row>
    <row r="43" spans="1:21" s="251" customFormat="1" x14ac:dyDescent="0.2">
      <c r="A43" s="461"/>
      <c r="B43" s="253"/>
      <c r="C43" s="254"/>
      <c r="D43" s="259"/>
      <c r="E43" s="248"/>
      <c r="F43" s="465"/>
      <c r="G43" s="774"/>
      <c r="H43" s="593"/>
      <c r="I43" s="776"/>
      <c r="J43" s="776"/>
      <c r="K43" s="776"/>
      <c r="L43" s="776"/>
      <c r="M43" s="776"/>
      <c r="N43" s="776"/>
      <c r="O43" s="776"/>
      <c r="P43" s="776"/>
      <c r="Q43" s="776"/>
      <c r="R43" s="776"/>
      <c r="S43" s="776"/>
      <c r="T43" s="776"/>
      <c r="U43" s="776"/>
    </row>
    <row r="44" spans="1:21" s="251" customFormat="1" x14ac:dyDescent="0.2">
      <c r="A44" s="461"/>
      <c r="B44" s="253"/>
      <c r="C44" s="254"/>
      <c r="D44" s="259"/>
      <c r="E44" s="248"/>
      <c r="F44" s="465"/>
      <c r="G44" s="774"/>
      <c r="H44" s="593"/>
      <c r="I44" s="776"/>
      <c r="J44" s="776"/>
      <c r="K44" s="776"/>
      <c r="L44" s="776"/>
      <c r="M44" s="776"/>
      <c r="N44" s="776"/>
      <c r="O44" s="776"/>
      <c r="P44" s="776"/>
      <c r="Q44" s="776"/>
      <c r="R44" s="776"/>
      <c r="S44" s="776"/>
      <c r="T44" s="776"/>
      <c r="U44" s="776"/>
    </row>
    <row r="45" spans="1:21" s="251" customFormat="1" x14ac:dyDescent="0.2">
      <c r="A45" s="461"/>
      <c r="B45" s="253"/>
      <c r="C45" s="254"/>
      <c r="D45" s="268"/>
      <c r="E45" s="248"/>
      <c r="F45" s="465"/>
      <c r="G45" s="774"/>
      <c r="H45" s="593"/>
      <c r="I45" s="776"/>
      <c r="J45" s="776"/>
      <c r="K45" s="776"/>
      <c r="L45" s="776"/>
      <c r="M45" s="776"/>
      <c r="N45" s="776"/>
      <c r="O45" s="776"/>
      <c r="P45" s="776"/>
      <c r="Q45" s="776"/>
      <c r="R45" s="776"/>
      <c r="S45" s="776"/>
      <c r="T45" s="776"/>
      <c r="U45" s="776"/>
    </row>
    <row r="46" spans="1:21" x14ac:dyDescent="0.2">
      <c r="A46" s="462"/>
      <c r="B46" s="24"/>
      <c r="C46" s="264"/>
      <c r="D46" s="252"/>
      <c r="E46" s="26"/>
      <c r="F46" s="463"/>
      <c r="G46" s="758"/>
      <c r="H46" s="563"/>
    </row>
    <row r="47" spans="1:21" s="12" customFormat="1" x14ac:dyDescent="0.2">
      <c r="A47" s="829" t="s">
        <v>1242</v>
      </c>
      <c r="B47" s="830"/>
      <c r="C47" s="830"/>
      <c r="D47" s="830"/>
      <c r="E47" s="830"/>
      <c r="F47" s="839"/>
      <c r="G47" s="779"/>
      <c r="H47" s="601"/>
      <c r="I47" s="765"/>
      <c r="J47" s="765"/>
      <c r="K47" s="765"/>
      <c r="L47" s="765"/>
      <c r="M47" s="765"/>
      <c r="N47" s="765"/>
      <c r="O47" s="765"/>
      <c r="P47" s="765"/>
      <c r="Q47" s="765"/>
      <c r="R47" s="765"/>
      <c r="S47" s="765"/>
      <c r="T47" s="765"/>
      <c r="U47" s="765"/>
    </row>
    <row r="48" spans="1:21" s="14" customFormat="1" ht="17.25" thickBot="1" x14ac:dyDescent="0.25">
      <c r="A48" s="832"/>
      <c r="B48" s="833"/>
      <c r="C48" s="833"/>
      <c r="D48" s="833"/>
      <c r="E48" s="833"/>
      <c r="F48" s="840"/>
      <c r="G48" s="780"/>
      <c r="H48" s="567">
        <f>SUM(H9:H47)</f>
        <v>0</v>
      </c>
      <c r="I48" s="763"/>
      <c r="J48" s="763"/>
      <c r="K48" s="763"/>
      <c r="L48" s="763"/>
      <c r="M48" s="763"/>
      <c r="N48" s="763"/>
      <c r="O48" s="763"/>
      <c r="P48" s="763"/>
      <c r="Q48" s="763"/>
      <c r="R48" s="763"/>
      <c r="S48" s="763"/>
      <c r="T48" s="763"/>
      <c r="U48" s="763"/>
    </row>
    <row r="49" spans="1:21" s="12" customFormat="1" ht="17.25" thickTop="1" x14ac:dyDescent="0.2">
      <c r="A49" s="28"/>
      <c r="B49" s="29"/>
      <c r="C49" s="28"/>
      <c r="D49" s="28"/>
      <c r="E49" s="30"/>
      <c r="F49" s="29"/>
      <c r="G49" s="568"/>
      <c r="H49" s="569"/>
      <c r="I49" s="765"/>
      <c r="J49" s="765"/>
      <c r="K49" s="765"/>
      <c r="L49" s="765"/>
      <c r="M49" s="765"/>
      <c r="N49" s="765"/>
      <c r="O49" s="765"/>
      <c r="P49" s="765"/>
      <c r="Q49" s="765"/>
      <c r="R49" s="765"/>
      <c r="S49" s="765"/>
      <c r="T49" s="765"/>
      <c r="U49" s="765"/>
    </row>
    <row r="50" spans="1:21" s="12" customFormat="1" x14ac:dyDescent="0.2">
      <c r="A50" s="28"/>
      <c r="B50" s="29"/>
      <c r="C50" s="28"/>
      <c r="D50" s="28"/>
      <c r="E50" s="30"/>
      <c r="F50" s="29"/>
      <c r="G50" s="568"/>
      <c r="H50" s="569"/>
      <c r="I50" s="765"/>
      <c r="J50" s="765"/>
      <c r="K50" s="765"/>
      <c r="L50" s="765"/>
      <c r="M50" s="765"/>
      <c r="N50" s="765"/>
      <c r="O50" s="765"/>
      <c r="P50" s="765"/>
      <c r="Q50" s="765"/>
      <c r="R50" s="765"/>
      <c r="S50" s="765"/>
      <c r="T50" s="765"/>
      <c r="U50" s="765"/>
    </row>
    <row r="51" spans="1:21" s="12" customFormat="1" x14ac:dyDescent="0.2">
      <c r="A51" s="31"/>
      <c r="B51" s="10"/>
      <c r="C51" s="9"/>
      <c r="D51" s="9"/>
      <c r="E51" s="11"/>
      <c r="F51" s="10"/>
      <c r="G51" s="560"/>
      <c r="H51" s="561"/>
      <c r="I51" s="765"/>
      <c r="J51" s="765"/>
      <c r="K51" s="765"/>
      <c r="L51" s="765"/>
      <c r="M51" s="765"/>
      <c r="N51" s="765"/>
      <c r="O51" s="765"/>
      <c r="P51" s="765"/>
      <c r="Q51" s="765"/>
      <c r="R51" s="765"/>
      <c r="S51" s="765"/>
      <c r="T51" s="765"/>
      <c r="U51" s="765"/>
    </row>
    <row r="52" spans="1:21" x14ac:dyDescent="0.2">
      <c r="A52" s="33"/>
      <c r="B52" s="10"/>
      <c r="C52" s="9"/>
      <c r="D52" s="9"/>
      <c r="E52" s="11"/>
      <c r="F52" s="10"/>
      <c r="G52" s="560"/>
      <c r="H52" s="561"/>
    </row>
    <row r="53" spans="1:21" x14ac:dyDescent="0.2">
      <c r="A53" s="31"/>
      <c r="B53" s="10"/>
      <c r="C53" s="9"/>
      <c r="D53" s="9"/>
      <c r="E53" s="11"/>
      <c r="F53" s="10"/>
      <c r="G53" s="560"/>
      <c r="H53" s="561"/>
    </row>
  </sheetData>
  <sheetProtection algorithmName="SHA-512" hashValue="/tqGw4JUhEDBvKuaYDrF3jUj9UwQ4QcnxN5YTaqupBEco/V87sGowlR/8JTi4wVoz1sw0SDLAFw/dJWDMBQYTQ==" saltValue="n5H/wzdXr3oDIP79nw30kg==" spinCount="100000" sheet="1" objects="1" scenarios="1" selectLockedCells="1"/>
  <mergeCells count="2">
    <mergeCell ref="A3:H3"/>
    <mergeCell ref="A47:F48"/>
  </mergeCells>
  <conditionalFormatting sqref="H1:H1048576">
    <cfRule type="containsText" dxfId="0" priority="1" operator="containsText" text="Rate Only">
      <formula>NOT(ISERROR(SEARCH("Rate Only",H1)))</formula>
    </cfRule>
    <cfRule type="containsText" priority="2" operator="containsText" text="Rate Only">
      <formula>NOT(ISERROR(SEARCH("Rate Only",H1)))</formula>
    </cfRule>
  </conditionalFormatting>
  <printOptions horizontalCentered="1"/>
  <pageMargins left="0.59055118110236227" right="0.59055118110236227" top="0.59055118110236227" bottom="0.59055118110236227" header="0.31496062992125984" footer="0.31496062992125984"/>
  <pageSetup paperSize="9" scale="85" firstPageNumber="158" orientation="portrait" useFirstPageNumber="1" horizontalDpi="1200" verticalDpi="1200"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Normal="100" workbookViewId="0">
      <selection activeCell="M11" sqref="M11"/>
    </sheetView>
  </sheetViews>
  <sheetFormatPr defaultRowHeight="16.5" x14ac:dyDescent="0.2"/>
  <cols>
    <col min="1" max="1" width="6.7109375" style="8" customWidth="1"/>
    <col min="2" max="2" width="9.85546875" style="8" customWidth="1"/>
    <col min="3" max="3" width="3" style="8" customWidth="1"/>
    <col min="4" max="4" width="42.7109375" style="8" customWidth="1"/>
    <col min="5" max="5" width="6.140625" style="8" customWidth="1"/>
    <col min="6" max="6" width="7.140625" style="8" customWidth="1"/>
    <col min="7" max="8" width="13.28515625" style="570" customWidth="1"/>
    <col min="9" max="16384" width="9.140625" style="8"/>
  </cols>
  <sheetData>
    <row r="1" spans="1:24" x14ac:dyDescent="0.2">
      <c r="A1" s="1" t="s">
        <v>1065</v>
      </c>
      <c r="B1" s="2"/>
      <c r="C1" s="3"/>
      <c r="D1" s="4"/>
      <c r="E1" s="5"/>
      <c r="F1" s="6"/>
      <c r="G1" s="486"/>
      <c r="H1" s="486"/>
    </row>
    <row r="2" spans="1:24" x14ac:dyDescent="0.2">
      <c r="A2" s="1" t="s">
        <v>1067</v>
      </c>
      <c r="B2" s="2"/>
      <c r="C2" s="3"/>
      <c r="D2" s="4"/>
      <c r="E2" s="5"/>
      <c r="F2" s="6"/>
      <c r="G2" s="486"/>
      <c r="H2" s="486"/>
    </row>
    <row r="3" spans="1:24" ht="32.25" customHeight="1" x14ac:dyDescent="0.2">
      <c r="A3" s="802" t="s">
        <v>1066</v>
      </c>
      <c r="B3" s="802"/>
      <c r="C3" s="802"/>
      <c r="D3" s="802"/>
      <c r="E3" s="802"/>
      <c r="F3" s="802"/>
      <c r="G3" s="802"/>
      <c r="H3" s="802"/>
    </row>
    <row r="4" spans="1:24" ht="17.25" thickBot="1" x14ac:dyDescent="0.25">
      <c r="A4" s="9"/>
      <c r="B4" s="10"/>
      <c r="C4" s="9"/>
      <c r="D4" s="9"/>
      <c r="E4" s="11"/>
      <c r="F4" s="10"/>
      <c r="G4" s="560"/>
      <c r="H4" s="588"/>
    </row>
    <row r="5" spans="1:24" s="14" customFormat="1" ht="33.75" thickTop="1" x14ac:dyDescent="0.2">
      <c r="A5" s="415" t="s">
        <v>641</v>
      </c>
      <c r="B5" s="416" t="s">
        <v>758</v>
      </c>
      <c r="C5" s="416" t="s">
        <v>100</v>
      </c>
      <c r="D5" s="416" t="s">
        <v>57</v>
      </c>
      <c r="E5" s="417" t="s">
        <v>640</v>
      </c>
      <c r="F5" s="430" t="s">
        <v>639</v>
      </c>
      <c r="G5" s="754" t="s">
        <v>638</v>
      </c>
      <c r="H5" s="766" t="s">
        <v>759</v>
      </c>
    </row>
    <row r="6" spans="1:24" x14ac:dyDescent="0.2">
      <c r="A6" s="418"/>
      <c r="B6" s="16"/>
      <c r="C6" s="15"/>
      <c r="D6" s="15"/>
      <c r="E6" s="17"/>
      <c r="F6" s="431"/>
      <c r="G6" s="767"/>
      <c r="H6" s="781"/>
      <c r="I6" s="761"/>
      <c r="J6" s="761"/>
      <c r="K6" s="761"/>
      <c r="L6" s="761"/>
      <c r="M6" s="761"/>
      <c r="N6" s="761"/>
      <c r="O6" s="761"/>
      <c r="P6" s="761"/>
      <c r="Q6" s="761"/>
      <c r="R6" s="761"/>
      <c r="S6" s="761"/>
      <c r="T6" s="761"/>
      <c r="U6" s="761"/>
      <c r="V6" s="761"/>
      <c r="W6" s="761"/>
      <c r="X6" s="761"/>
    </row>
    <row r="7" spans="1:24" x14ac:dyDescent="0.2">
      <c r="A7" s="422" t="s">
        <v>980</v>
      </c>
      <c r="B7" s="24" t="s">
        <v>919</v>
      </c>
      <c r="C7" s="252"/>
      <c r="D7" s="275" t="s">
        <v>968</v>
      </c>
      <c r="E7" s="26"/>
      <c r="F7" s="463"/>
      <c r="G7" s="758"/>
      <c r="H7" s="782"/>
      <c r="I7" s="761"/>
      <c r="J7" s="761"/>
      <c r="K7" s="761"/>
      <c r="L7" s="761"/>
      <c r="M7" s="761"/>
      <c r="N7" s="761"/>
      <c r="O7" s="761"/>
      <c r="P7" s="761"/>
      <c r="Q7" s="761"/>
      <c r="R7" s="761"/>
      <c r="S7" s="761"/>
      <c r="T7" s="761"/>
      <c r="U7" s="761"/>
      <c r="V7" s="761"/>
      <c r="W7" s="761"/>
      <c r="X7" s="761"/>
    </row>
    <row r="8" spans="1:24" x14ac:dyDescent="0.2">
      <c r="A8" s="460"/>
      <c r="B8" s="24" t="s">
        <v>929</v>
      </c>
      <c r="C8" s="252"/>
      <c r="D8" s="269"/>
      <c r="E8" s="26"/>
      <c r="F8" s="463"/>
      <c r="G8" s="758"/>
      <c r="H8" s="782"/>
      <c r="I8" s="761"/>
      <c r="J8" s="761"/>
      <c r="K8" s="761"/>
      <c r="L8" s="761"/>
      <c r="M8" s="761"/>
      <c r="N8" s="761"/>
      <c r="O8" s="761"/>
      <c r="P8" s="761"/>
      <c r="Q8" s="761"/>
      <c r="R8" s="761"/>
      <c r="S8" s="761"/>
      <c r="T8" s="761"/>
      <c r="U8" s="761"/>
      <c r="V8" s="761"/>
      <c r="W8" s="761"/>
      <c r="X8" s="761"/>
    </row>
    <row r="9" spans="1:24" ht="148.5" x14ac:dyDescent="0.2">
      <c r="A9" s="466"/>
      <c r="B9" s="240"/>
      <c r="C9" s="270"/>
      <c r="D9" s="271" t="s">
        <v>930</v>
      </c>
      <c r="E9" s="248"/>
      <c r="F9" s="450"/>
      <c r="G9" s="774"/>
      <c r="H9" s="783"/>
      <c r="I9" s="761"/>
      <c r="J9" s="761"/>
      <c r="K9" s="761"/>
      <c r="L9" s="761"/>
      <c r="M9" s="761"/>
      <c r="N9" s="761"/>
      <c r="O9" s="761"/>
      <c r="P9" s="761"/>
      <c r="Q9" s="761"/>
      <c r="R9" s="761"/>
      <c r="S9" s="761"/>
      <c r="T9" s="761"/>
      <c r="U9" s="761"/>
      <c r="V9" s="761"/>
      <c r="W9" s="761"/>
      <c r="X9" s="761"/>
    </row>
    <row r="10" spans="1:24" x14ac:dyDescent="0.2">
      <c r="A10" s="466"/>
      <c r="B10" s="272"/>
      <c r="C10" s="270"/>
      <c r="D10" s="271"/>
      <c r="E10" s="248"/>
      <c r="F10" s="450"/>
      <c r="G10" s="774"/>
      <c r="H10" s="783"/>
      <c r="I10" s="761"/>
      <c r="J10" s="761"/>
      <c r="K10" s="761"/>
      <c r="L10" s="761"/>
      <c r="M10" s="761"/>
      <c r="N10" s="761"/>
      <c r="O10" s="761"/>
      <c r="P10" s="761"/>
      <c r="Q10" s="761"/>
      <c r="R10" s="761"/>
      <c r="S10" s="761"/>
      <c r="T10" s="761"/>
      <c r="U10" s="761"/>
      <c r="V10" s="761"/>
      <c r="W10" s="761"/>
      <c r="X10" s="761"/>
    </row>
    <row r="11" spans="1:24" x14ac:dyDescent="0.2">
      <c r="A11" s="422" t="s">
        <v>1244</v>
      </c>
      <c r="B11" s="272"/>
      <c r="C11" s="23" t="s">
        <v>100</v>
      </c>
      <c r="D11" s="271" t="s">
        <v>931</v>
      </c>
      <c r="E11" s="248" t="s">
        <v>43</v>
      </c>
      <c r="F11" s="450">
        <v>120</v>
      </c>
      <c r="G11" s="774"/>
      <c r="H11" s="783">
        <f>F11*G11</f>
        <v>0</v>
      </c>
      <c r="I11" s="761"/>
      <c r="J11" s="761"/>
      <c r="K11" s="761"/>
      <c r="L11" s="761"/>
      <c r="M11" s="761"/>
      <c r="N11" s="761"/>
      <c r="O11" s="761"/>
      <c r="P11" s="761"/>
      <c r="Q11" s="761"/>
      <c r="R11" s="761"/>
      <c r="S11" s="761"/>
      <c r="T11" s="761"/>
      <c r="U11" s="761"/>
      <c r="V11" s="761"/>
      <c r="W11" s="761"/>
      <c r="X11" s="761"/>
    </row>
    <row r="12" spans="1:24" x14ac:dyDescent="0.2">
      <c r="A12" s="425"/>
      <c r="B12" s="234"/>
      <c r="C12" s="235"/>
      <c r="D12" s="271"/>
      <c r="E12" s="248"/>
      <c r="F12" s="450"/>
      <c r="G12" s="774"/>
      <c r="H12" s="783"/>
      <c r="I12" s="761"/>
      <c r="J12" s="761"/>
      <c r="K12" s="761"/>
      <c r="L12" s="761"/>
      <c r="M12" s="761"/>
      <c r="N12" s="761"/>
      <c r="O12" s="761"/>
      <c r="P12" s="761"/>
      <c r="Q12" s="761"/>
      <c r="R12" s="761"/>
      <c r="S12" s="761"/>
      <c r="T12" s="761"/>
      <c r="U12" s="761"/>
      <c r="V12" s="761"/>
      <c r="W12" s="761"/>
      <c r="X12" s="761"/>
    </row>
    <row r="13" spans="1:24" ht="33" x14ac:dyDescent="0.2">
      <c r="A13" s="422" t="s">
        <v>1245</v>
      </c>
      <c r="B13" s="234"/>
      <c r="C13" s="235"/>
      <c r="D13" s="271" t="s">
        <v>932</v>
      </c>
      <c r="E13" s="248" t="s">
        <v>2</v>
      </c>
      <c r="F13" s="450">
        <v>1</v>
      </c>
      <c r="G13" s="774"/>
      <c r="H13" s="783">
        <f>F13*G13</f>
        <v>0</v>
      </c>
      <c r="I13" s="761"/>
      <c r="J13" s="761"/>
      <c r="K13" s="761"/>
      <c r="L13" s="761"/>
      <c r="M13" s="761"/>
      <c r="N13" s="761"/>
      <c r="O13" s="761"/>
      <c r="P13" s="761"/>
      <c r="Q13" s="761"/>
      <c r="R13" s="761"/>
      <c r="S13" s="761"/>
      <c r="T13" s="761"/>
      <c r="U13" s="761"/>
      <c r="V13" s="761"/>
      <c r="W13" s="761"/>
      <c r="X13" s="761"/>
    </row>
    <row r="14" spans="1:24" x14ac:dyDescent="0.2">
      <c r="A14" s="422"/>
      <c r="B14" s="234"/>
      <c r="C14" s="235"/>
      <c r="D14" s="271"/>
      <c r="E14" s="248"/>
      <c r="F14" s="450"/>
      <c r="G14" s="774"/>
      <c r="H14" s="783"/>
      <c r="I14" s="761"/>
      <c r="J14" s="761"/>
      <c r="K14" s="761"/>
      <c r="L14" s="761"/>
      <c r="M14" s="761"/>
      <c r="N14" s="761"/>
      <c r="O14" s="761"/>
      <c r="P14" s="761"/>
      <c r="Q14" s="761"/>
      <c r="R14" s="761"/>
      <c r="S14" s="761"/>
      <c r="T14" s="761"/>
      <c r="U14" s="761"/>
      <c r="V14" s="761"/>
      <c r="W14" s="761"/>
      <c r="X14" s="761"/>
    </row>
    <row r="15" spans="1:24" ht="33" x14ac:dyDescent="0.2">
      <c r="A15" s="422" t="s">
        <v>1246</v>
      </c>
      <c r="B15" s="234"/>
      <c r="C15" s="235"/>
      <c r="D15" s="271" t="s">
        <v>933</v>
      </c>
      <c r="E15" s="248" t="s">
        <v>2</v>
      </c>
      <c r="F15" s="450">
        <v>1</v>
      </c>
      <c r="G15" s="774"/>
      <c r="H15" s="783">
        <f>F15*G15</f>
        <v>0</v>
      </c>
      <c r="I15" s="761"/>
      <c r="J15" s="761"/>
      <c r="K15" s="761"/>
      <c r="L15" s="761"/>
      <c r="M15" s="761"/>
      <c r="N15" s="761"/>
      <c r="O15" s="761"/>
      <c r="P15" s="761"/>
      <c r="Q15" s="761"/>
      <c r="R15" s="761"/>
      <c r="S15" s="761"/>
      <c r="T15" s="761"/>
      <c r="U15" s="761"/>
      <c r="V15" s="761"/>
      <c r="W15" s="761"/>
      <c r="X15" s="761"/>
    </row>
    <row r="16" spans="1:24" x14ac:dyDescent="0.2">
      <c r="A16" s="425"/>
      <c r="B16" s="234"/>
      <c r="C16" s="235"/>
      <c r="D16" s="271"/>
      <c r="E16" s="248"/>
      <c r="F16" s="450"/>
      <c r="G16" s="774"/>
      <c r="H16" s="783"/>
      <c r="I16" s="761"/>
      <c r="J16" s="761"/>
      <c r="K16" s="761"/>
      <c r="L16" s="761"/>
      <c r="M16" s="761"/>
      <c r="N16" s="761"/>
      <c r="O16" s="761"/>
      <c r="P16" s="761"/>
      <c r="Q16" s="761"/>
      <c r="R16" s="761"/>
      <c r="S16" s="761"/>
      <c r="T16" s="761"/>
      <c r="U16" s="761"/>
      <c r="V16" s="761"/>
      <c r="W16" s="761"/>
      <c r="X16" s="761"/>
    </row>
    <row r="17" spans="1:24" x14ac:dyDescent="0.2">
      <c r="A17" s="425"/>
      <c r="B17" s="234"/>
      <c r="C17" s="235"/>
      <c r="D17" s="271"/>
      <c r="E17" s="248"/>
      <c r="F17" s="450"/>
      <c r="G17" s="774"/>
      <c r="H17" s="783"/>
      <c r="I17" s="761"/>
      <c r="J17" s="762"/>
      <c r="K17" s="761"/>
      <c r="L17" s="761"/>
      <c r="M17" s="761"/>
      <c r="N17" s="761"/>
      <c r="O17" s="761"/>
      <c r="P17" s="761"/>
      <c r="Q17" s="761"/>
      <c r="R17" s="761"/>
      <c r="S17" s="761"/>
      <c r="T17" s="761"/>
      <c r="U17" s="761"/>
      <c r="V17" s="761"/>
      <c r="W17" s="761"/>
      <c r="X17" s="761"/>
    </row>
    <row r="18" spans="1:24" x14ac:dyDescent="0.2">
      <c r="A18" s="462"/>
      <c r="B18" s="24"/>
      <c r="C18" s="252"/>
      <c r="D18" s="269"/>
      <c r="E18" s="26"/>
      <c r="F18" s="463"/>
      <c r="G18" s="758"/>
      <c r="H18" s="782"/>
      <c r="I18" s="761"/>
      <c r="J18" s="761"/>
      <c r="K18" s="761"/>
      <c r="L18" s="761"/>
      <c r="M18" s="761"/>
      <c r="N18" s="761"/>
      <c r="O18" s="761"/>
      <c r="P18" s="761"/>
      <c r="Q18" s="761"/>
      <c r="R18" s="761"/>
      <c r="S18" s="761"/>
      <c r="T18" s="761"/>
      <c r="U18" s="761"/>
      <c r="V18" s="761"/>
      <c r="W18" s="761"/>
      <c r="X18" s="761"/>
    </row>
    <row r="19" spans="1:24" x14ac:dyDescent="0.2">
      <c r="A19" s="462"/>
      <c r="B19" s="24"/>
      <c r="C19" s="252"/>
      <c r="D19" s="269"/>
      <c r="E19" s="26"/>
      <c r="F19" s="463"/>
      <c r="G19" s="758"/>
      <c r="H19" s="782"/>
      <c r="I19" s="761"/>
      <c r="J19" s="761"/>
      <c r="K19" s="761"/>
      <c r="L19" s="761"/>
      <c r="M19" s="761"/>
      <c r="N19" s="761"/>
      <c r="O19" s="761"/>
      <c r="P19" s="761"/>
      <c r="Q19" s="761"/>
      <c r="R19" s="761"/>
      <c r="S19" s="761"/>
      <c r="T19" s="761"/>
      <c r="U19" s="761"/>
      <c r="V19" s="761"/>
      <c r="W19" s="761"/>
      <c r="X19" s="761"/>
    </row>
    <row r="20" spans="1:24" x14ac:dyDescent="0.2">
      <c r="A20" s="462"/>
      <c r="B20" s="24"/>
      <c r="C20" s="252"/>
      <c r="D20" s="269"/>
      <c r="E20" s="26"/>
      <c r="F20" s="463"/>
      <c r="G20" s="758"/>
      <c r="H20" s="782"/>
      <c r="I20" s="761"/>
      <c r="J20" s="761"/>
      <c r="K20" s="761"/>
      <c r="L20" s="761"/>
      <c r="M20" s="761"/>
      <c r="N20" s="761"/>
      <c r="O20" s="761"/>
      <c r="P20" s="761"/>
      <c r="Q20" s="761"/>
      <c r="R20" s="761"/>
      <c r="S20" s="761"/>
      <c r="T20" s="761"/>
      <c r="U20" s="761"/>
      <c r="V20" s="761"/>
      <c r="W20" s="761"/>
      <c r="X20" s="761"/>
    </row>
    <row r="21" spans="1:24" x14ac:dyDescent="0.2">
      <c r="A21" s="462"/>
      <c r="B21" s="24"/>
      <c r="C21" s="252"/>
      <c r="D21" s="269"/>
      <c r="E21" s="26"/>
      <c r="F21" s="463"/>
      <c r="G21" s="758"/>
      <c r="H21" s="782"/>
      <c r="I21" s="761"/>
      <c r="J21" s="761"/>
      <c r="K21" s="761"/>
      <c r="L21" s="761"/>
      <c r="M21" s="761"/>
      <c r="N21" s="761"/>
      <c r="O21" s="761"/>
      <c r="P21" s="761"/>
      <c r="Q21" s="761"/>
      <c r="R21" s="761"/>
      <c r="S21" s="761"/>
      <c r="T21" s="761"/>
      <c r="U21" s="761"/>
      <c r="V21" s="761"/>
      <c r="W21" s="761"/>
      <c r="X21" s="761"/>
    </row>
    <row r="22" spans="1:24" x14ac:dyDescent="0.2">
      <c r="A22" s="462"/>
      <c r="B22" s="24"/>
      <c r="C22" s="252"/>
      <c r="D22" s="269"/>
      <c r="E22" s="26"/>
      <c r="F22" s="463"/>
      <c r="G22" s="758"/>
      <c r="H22" s="782"/>
      <c r="I22" s="761"/>
      <c r="J22" s="761"/>
      <c r="K22" s="761"/>
      <c r="L22" s="761"/>
      <c r="M22" s="761"/>
      <c r="N22" s="761"/>
      <c r="O22" s="761"/>
      <c r="P22" s="761"/>
      <c r="Q22" s="761"/>
      <c r="R22" s="761"/>
      <c r="S22" s="761"/>
      <c r="T22" s="761"/>
      <c r="U22" s="761"/>
      <c r="V22" s="761"/>
      <c r="W22" s="761"/>
      <c r="X22" s="761"/>
    </row>
    <row r="23" spans="1:24" x14ac:dyDescent="0.2">
      <c r="A23" s="462"/>
      <c r="B23" s="24"/>
      <c r="C23" s="252"/>
      <c r="D23" s="269"/>
      <c r="E23" s="26"/>
      <c r="F23" s="463"/>
      <c r="G23" s="758"/>
      <c r="H23" s="782"/>
      <c r="I23" s="761"/>
      <c r="J23" s="761"/>
      <c r="K23" s="761"/>
      <c r="L23" s="761"/>
      <c r="M23" s="761"/>
      <c r="N23" s="761"/>
      <c r="O23" s="761"/>
      <c r="P23" s="761"/>
      <c r="Q23" s="761"/>
      <c r="R23" s="761"/>
      <c r="S23" s="761"/>
      <c r="T23" s="761"/>
      <c r="U23" s="761"/>
      <c r="V23" s="761"/>
      <c r="W23" s="761"/>
      <c r="X23" s="761"/>
    </row>
    <row r="24" spans="1:24" x14ac:dyDescent="0.2">
      <c r="A24" s="462"/>
      <c r="B24" s="24"/>
      <c r="C24" s="252"/>
      <c r="D24" s="269"/>
      <c r="E24" s="26"/>
      <c r="F24" s="463"/>
      <c r="G24" s="758"/>
      <c r="H24" s="782"/>
      <c r="I24" s="761"/>
      <c r="J24" s="761"/>
      <c r="K24" s="761"/>
      <c r="L24" s="761"/>
      <c r="M24" s="761"/>
      <c r="N24" s="761"/>
      <c r="O24" s="761"/>
      <c r="P24" s="761"/>
      <c r="Q24" s="761"/>
      <c r="R24" s="761"/>
      <c r="S24" s="761"/>
      <c r="T24" s="761"/>
      <c r="U24" s="761"/>
      <c r="V24" s="761"/>
      <c r="W24" s="761"/>
      <c r="X24" s="761"/>
    </row>
    <row r="25" spans="1:24" x14ac:dyDescent="0.2">
      <c r="A25" s="462"/>
      <c r="B25" s="24"/>
      <c r="C25" s="252"/>
      <c r="D25" s="269"/>
      <c r="E25" s="26"/>
      <c r="F25" s="463"/>
      <c r="G25" s="758"/>
      <c r="H25" s="782"/>
      <c r="I25" s="761"/>
      <c r="J25" s="761"/>
      <c r="K25" s="761"/>
      <c r="L25" s="761"/>
      <c r="M25" s="761"/>
      <c r="N25" s="761"/>
      <c r="O25" s="761"/>
      <c r="P25" s="761"/>
      <c r="Q25" s="761"/>
      <c r="R25" s="761"/>
      <c r="S25" s="761"/>
      <c r="T25" s="761"/>
      <c r="U25" s="761"/>
      <c r="V25" s="761"/>
      <c r="W25" s="761"/>
      <c r="X25" s="761"/>
    </row>
    <row r="26" spans="1:24" x14ac:dyDescent="0.2">
      <c r="A26" s="462"/>
      <c r="B26" s="24"/>
      <c r="C26" s="252"/>
      <c r="D26" s="269"/>
      <c r="E26" s="26"/>
      <c r="F26" s="463"/>
      <c r="G26" s="758"/>
      <c r="H26" s="782"/>
      <c r="I26" s="761"/>
      <c r="J26" s="761"/>
      <c r="K26" s="761"/>
      <c r="L26" s="761"/>
      <c r="M26" s="761"/>
      <c r="N26" s="761"/>
      <c r="O26" s="761"/>
      <c r="P26" s="761"/>
      <c r="Q26" s="761"/>
      <c r="R26" s="761"/>
      <c r="S26" s="761"/>
      <c r="T26" s="761"/>
      <c r="U26" s="761"/>
      <c r="V26" s="761"/>
      <c r="W26" s="761"/>
      <c r="X26" s="761"/>
    </row>
    <row r="27" spans="1:24" x14ac:dyDescent="0.2">
      <c r="A27" s="462"/>
      <c r="B27" s="24"/>
      <c r="C27" s="252"/>
      <c r="D27" s="269"/>
      <c r="E27" s="26"/>
      <c r="F27" s="463"/>
      <c r="G27" s="758"/>
      <c r="H27" s="782"/>
      <c r="I27" s="761"/>
      <c r="J27" s="761"/>
      <c r="K27" s="761"/>
      <c r="L27" s="761"/>
      <c r="M27" s="761"/>
      <c r="N27" s="761"/>
      <c r="O27" s="761"/>
      <c r="P27" s="761"/>
      <c r="Q27" s="761"/>
      <c r="R27" s="761"/>
      <c r="S27" s="761"/>
      <c r="T27" s="761"/>
      <c r="U27" s="761"/>
      <c r="V27" s="761"/>
      <c r="W27" s="761"/>
      <c r="X27" s="761"/>
    </row>
    <row r="28" spans="1:24" x14ac:dyDescent="0.2">
      <c r="A28" s="462"/>
      <c r="B28" s="24"/>
      <c r="C28" s="252"/>
      <c r="D28" s="269"/>
      <c r="E28" s="26"/>
      <c r="F28" s="463"/>
      <c r="G28" s="758"/>
      <c r="H28" s="782"/>
      <c r="I28" s="761"/>
      <c r="J28" s="761"/>
      <c r="K28" s="761"/>
      <c r="L28" s="761"/>
      <c r="M28" s="761"/>
      <c r="N28" s="761"/>
      <c r="O28" s="761"/>
      <c r="P28" s="761"/>
      <c r="Q28" s="761"/>
      <c r="R28" s="761"/>
      <c r="S28" s="761"/>
      <c r="T28" s="761"/>
      <c r="U28" s="761"/>
      <c r="V28" s="761"/>
      <c r="W28" s="761"/>
      <c r="X28" s="761"/>
    </row>
    <row r="29" spans="1:24" x14ac:dyDescent="0.2">
      <c r="A29" s="462"/>
      <c r="B29" s="24"/>
      <c r="C29" s="252"/>
      <c r="D29" s="269"/>
      <c r="E29" s="26"/>
      <c r="F29" s="463"/>
      <c r="G29" s="758"/>
      <c r="H29" s="782"/>
      <c r="I29" s="761"/>
      <c r="J29" s="761"/>
      <c r="K29" s="761"/>
      <c r="L29" s="761"/>
      <c r="M29" s="761"/>
      <c r="N29" s="761"/>
      <c r="O29" s="761"/>
      <c r="P29" s="761"/>
      <c r="Q29" s="761"/>
      <c r="R29" s="761"/>
      <c r="S29" s="761"/>
      <c r="T29" s="761"/>
      <c r="U29" s="761"/>
      <c r="V29" s="761"/>
      <c r="W29" s="761"/>
      <c r="X29" s="761"/>
    </row>
    <row r="30" spans="1:24" x14ac:dyDescent="0.2">
      <c r="A30" s="462"/>
      <c r="B30" s="24"/>
      <c r="C30" s="252"/>
      <c r="D30" s="269"/>
      <c r="E30" s="26"/>
      <c r="F30" s="463"/>
      <c r="G30" s="758"/>
      <c r="H30" s="782"/>
      <c r="I30" s="761"/>
      <c r="J30" s="761"/>
      <c r="K30" s="761"/>
      <c r="L30" s="761"/>
      <c r="M30" s="761"/>
      <c r="N30" s="761"/>
      <c r="O30" s="761"/>
      <c r="P30" s="761"/>
      <c r="Q30" s="761"/>
      <c r="R30" s="761"/>
      <c r="S30" s="761"/>
      <c r="T30" s="761"/>
      <c r="U30" s="761"/>
      <c r="V30" s="761"/>
      <c r="W30" s="761"/>
      <c r="X30" s="761"/>
    </row>
    <row r="31" spans="1:24" x14ac:dyDescent="0.2">
      <c r="A31" s="462"/>
      <c r="B31" s="24"/>
      <c r="C31" s="252"/>
      <c r="D31" s="269"/>
      <c r="E31" s="26"/>
      <c r="F31" s="463"/>
      <c r="G31" s="758"/>
      <c r="H31" s="782"/>
      <c r="I31" s="761"/>
      <c r="J31" s="761"/>
      <c r="K31" s="761"/>
      <c r="L31" s="761"/>
      <c r="M31" s="761"/>
      <c r="N31" s="761"/>
      <c r="O31" s="761"/>
      <c r="P31" s="761"/>
      <c r="Q31" s="761"/>
      <c r="R31" s="761"/>
      <c r="S31" s="761"/>
      <c r="T31" s="761"/>
      <c r="U31" s="761"/>
      <c r="V31" s="761"/>
      <c r="W31" s="761"/>
      <c r="X31" s="761"/>
    </row>
    <row r="32" spans="1:24" x14ac:dyDescent="0.2">
      <c r="A32" s="462"/>
      <c r="B32" s="24"/>
      <c r="C32" s="252"/>
      <c r="D32" s="269"/>
      <c r="E32" s="26"/>
      <c r="F32" s="463"/>
      <c r="G32" s="758"/>
      <c r="H32" s="782"/>
      <c r="I32" s="761"/>
      <c r="J32" s="761"/>
      <c r="K32" s="761"/>
      <c r="L32" s="761"/>
      <c r="M32" s="761"/>
      <c r="N32" s="761"/>
      <c r="O32" s="761"/>
      <c r="P32" s="761"/>
      <c r="Q32" s="761"/>
      <c r="R32" s="761"/>
      <c r="S32" s="761"/>
      <c r="T32" s="761"/>
      <c r="U32" s="761"/>
      <c r="V32" s="761"/>
      <c r="W32" s="761"/>
      <c r="X32" s="761"/>
    </row>
    <row r="33" spans="1:24" x14ac:dyDescent="0.2">
      <c r="A33" s="462"/>
      <c r="B33" s="24"/>
      <c r="C33" s="252"/>
      <c r="D33" s="269"/>
      <c r="E33" s="26"/>
      <c r="F33" s="463"/>
      <c r="G33" s="758"/>
      <c r="H33" s="782"/>
      <c r="I33" s="761"/>
      <c r="J33" s="761"/>
      <c r="K33" s="761"/>
      <c r="L33" s="761"/>
      <c r="M33" s="761"/>
      <c r="N33" s="761"/>
      <c r="O33" s="761"/>
      <c r="P33" s="761"/>
      <c r="Q33" s="761"/>
      <c r="R33" s="761"/>
      <c r="S33" s="761"/>
      <c r="T33" s="761"/>
      <c r="U33" s="761"/>
      <c r="V33" s="761"/>
      <c r="W33" s="761"/>
      <c r="X33" s="761"/>
    </row>
    <row r="34" spans="1:24" x14ac:dyDescent="0.2">
      <c r="A34" s="462"/>
      <c r="B34" s="24"/>
      <c r="C34" s="252"/>
      <c r="D34" s="269"/>
      <c r="E34" s="26"/>
      <c r="F34" s="463"/>
      <c r="G34" s="758"/>
      <c r="H34" s="782"/>
      <c r="I34" s="761"/>
      <c r="J34" s="761"/>
      <c r="K34" s="761"/>
      <c r="L34" s="761"/>
      <c r="M34" s="761"/>
      <c r="N34" s="761"/>
      <c r="O34" s="761"/>
      <c r="P34" s="761"/>
      <c r="Q34" s="761"/>
      <c r="R34" s="761"/>
      <c r="S34" s="761"/>
      <c r="T34" s="761"/>
      <c r="U34" s="761"/>
      <c r="V34" s="761"/>
      <c r="W34" s="761"/>
      <c r="X34" s="761"/>
    </row>
    <row r="35" spans="1:24" x14ac:dyDescent="0.2">
      <c r="A35" s="462"/>
      <c r="B35" s="24"/>
      <c r="C35" s="252"/>
      <c r="D35" s="269"/>
      <c r="E35" s="26"/>
      <c r="F35" s="463"/>
      <c r="G35" s="758"/>
      <c r="H35" s="782"/>
      <c r="I35" s="761"/>
      <c r="J35" s="761"/>
      <c r="K35" s="761"/>
      <c r="L35" s="761"/>
      <c r="M35" s="761"/>
      <c r="N35" s="761"/>
      <c r="O35" s="761"/>
      <c r="P35" s="761"/>
      <c r="Q35" s="761"/>
      <c r="R35" s="761"/>
      <c r="S35" s="761"/>
      <c r="T35" s="761"/>
      <c r="U35" s="761"/>
      <c r="V35" s="761"/>
      <c r="W35" s="761"/>
      <c r="X35" s="761"/>
    </row>
    <row r="36" spans="1:24" x14ac:dyDescent="0.2">
      <c r="A36" s="462"/>
      <c r="B36" s="24"/>
      <c r="C36" s="252"/>
      <c r="D36" s="269"/>
      <c r="E36" s="26"/>
      <c r="F36" s="463"/>
      <c r="G36" s="758"/>
      <c r="H36" s="782"/>
      <c r="I36" s="761"/>
      <c r="J36" s="761"/>
      <c r="K36" s="761"/>
      <c r="L36" s="761"/>
      <c r="M36" s="761"/>
      <c r="N36" s="761"/>
      <c r="O36" s="761"/>
      <c r="P36" s="761"/>
      <c r="Q36" s="761"/>
      <c r="R36" s="761"/>
      <c r="S36" s="761"/>
      <c r="T36" s="761"/>
      <c r="U36" s="761"/>
      <c r="V36" s="761"/>
      <c r="W36" s="761"/>
      <c r="X36" s="761"/>
    </row>
    <row r="37" spans="1:24" x14ac:dyDescent="0.2">
      <c r="A37" s="462"/>
      <c r="B37" s="24"/>
      <c r="C37" s="252"/>
      <c r="D37" s="269"/>
      <c r="E37" s="26"/>
      <c r="F37" s="463"/>
      <c r="G37" s="758"/>
      <c r="H37" s="782"/>
      <c r="I37" s="761"/>
      <c r="J37" s="761"/>
      <c r="K37" s="761"/>
      <c r="L37" s="761"/>
      <c r="M37" s="761"/>
      <c r="N37" s="761"/>
      <c r="O37" s="761"/>
      <c r="P37" s="761"/>
      <c r="Q37" s="761"/>
      <c r="R37" s="761"/>
      <c r="S37" s="761"/>
      <c r="T37" s="761"/>
      <c r="U37" s="761"/>
      <c r="V37" s="761"/>
      <c r="W37" s="761"/>
      <c r="X37" s="761"/>
    </row>
    <row r="38" spans="1:24" x14ac:dyDescent="0.2">
      <c r="A38" s="462"/>
      <c r="B38" s="24"/>
      <c r="C38" s="252"/>
      <c r="D38" s="269"/>
      <c r="E38" s="26"/>
      <c r="F38" s="467"/>
      <c r="G38" s="758"/>
      <c r="H38" s="782"/>
      <c r="I38" s="761"/>
      <c r="J38" s="761"/>
      <c r="K38" s="761"/>
      <c r="L38" s="761"/>
      <c r="M38" s="761"/>
      <c r="N38" s="761"/>
      <c r="O38" s="761"/>
      <c r="P38" s="761"/>
      <c r="Q38" s="761"/>
      <c r="R38" s="761"/>
      <c r="S38" s="761"/>
      <c r="T38" s="761"/>
      <c r="U38" s="761"/>
      <c r="V38" s="761"/>
      <c r="W38" s="761"/>
      <c r="X38" s="761"/>
    </row>
    <row r="39" spans="1:24" s="12" customFormat="1" x14ac:dyDescent="0.2">
      <c r="A39" s="829" t="s">
        <v>1243</v>
      </c>
      <c r="B39" s="830"/>
      <c r="C39" s="830"/>
      <c r="D39" s="830"/>
      <c r="E39" s="830"/>
      <c r="F39" s="830"/>
      <c r="G39" s="831"/>
      <c r="H39" s="601"/>
    </row>
    <row r="40" spans="1:24" s="14" customFormat="1" ht="17.25" thickBot="1" x14ac:dyDescent="0.25">
      <c r="A40" s="832"/>
      <c r="B40" s="833"/>
      <c r="C40" s="833"/>
      <c r="D40" s="833"/>
      <c r="E40" s="833"/>
      <c r="F40" s="833"/>
      <c r="G40" s="834"/>
      <c r="H40" s="567">
        <f>SUM(H9:H37)</f>
        <v>0</v>
      </c>
    </row>
    <row r="41" spans="1:24" s="12" customFormat="1" ht="17.25" thickTop="1" x14ac:dyDescent="0.2">
      <c r="A41" s="28"/>
      <c r="B41" s="29"/>
      <c r="C41" s="28"/>
      <c r="D41" s="28"/>
      <c r="E41" s="30"/>
      <c r="F41" s="29"/>
      <c r="G41" s="568"/>
      <c r="H41" s="569"/>
    </row>
    <row r="42" spans="1:24" s="12" customFormat="1" x14ac:dyDescent="0.2">
      <c r="A42" s="28"/>
      <c r="B42" s="29"/>
      <c r="C42" s="28"/>
      <c r="D42" s="28"/>
      <c r="E42" s="30"/>
      <c r="F42" s="29"/>
      <c r="G42" s="568"/>
      <c r="H42" s="569"/>
    </row>
    <row r="43" spans="1:24" s="12" customFormat="1" x14ac:dyDescent="0.2">
      <c r="A43" s="31"/>
      <c r="B43" s="10"/>
      <c r="C43" s="9"/>
      <c r="D43" s="9"/>
      <c r="E43" s="11"/>
      <c r="F43" s="10"/>
      <c r="G43" s="560"/>
      <c r="H43" s="561"/>
    </row>
    <row r="44" spans="1:24" x14ac:dyDescent="0.2">
      <c r="A44" s="33"/>
      <c r="B44" s="10"/>
      <c r="C44" s="9"/>
      <c r="D44" s="9"/>
      <c r="E44" s="11"/>
      <c r="F44" s="10"/>
      <c r="G44" s="560"/>
      <c r="H44" s="561"/>
    </row>
    <row r="45" spans="1:24" x14ac:dyDescent="0.2">
      <c r="A45" s="31"/>
      <c r="B45" s="10"/>
      <c r="C45" s="9"/>
      <c r="D45" s="9"/>
      <c r="E45" s="11"/>
      <c r="F45" s="10"/>
      <c r="G45" s="560"/>
      <c r="H45" s="561"/>
    </row>
  </sheetData>
  <sheetProtection algorithmName="SHA-512" hashValue="7MT1WsBs7h54Q2AhqFoEb7GxSZzJ64aP2sGyt4/x1XH9BJfOuzub5e6WCIH9iasJFj31JO2rpGNMkFOLMNctyw==" saltValue="de95bOfEENOylZ1vxA4Fbg==" spinCount="100000" sheet="1" objects="1" scenarios="1" selectLockedCells="1"/>
  <mergeCells count="2">
    <mergeCell ref="A3:H3"/>
    <mergeCell ref="A39:G40"/>
  </mergeCells>
  <printOptions horizontalCentered="1"/>
  <pageMargins left="0.59055118110236227" right="0.59055118110236227" top="0.59055118110236227" bottom="0.59055118110236227" header="0.31496062992125984" footer="0.31496062992125984"/>
  <pageSetup paperSize="9" scale="85" firstPageNumber="159" orientation="portrait" useFirstPageNumber="1" horizontalDpi="1200" verticalDpi="1200"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I7" sqref="I7"/>
    </sheetView>
  </sheetViews>
  <sheetFormatPr defaultRowHeight="16.5" x14ac:dyDescent="0.2"/>
  <cols>
    <col min="1" max="1" width="6.7109375" style="8" customWidth="1"/>
    <col min="2" max="2" width="10.140625" style="8" customWidth="1"/>
    <col min="3" max="3" width="3" style="8" customWidth="1"/>
    <col min="4" max="4" width="42.7109375" style="8" customWidth="1"/>
    <col min="5" max="5" width="6.140625" style="8" customWidth="1"/>
    <col min="6" max="6" width="7.140625" style="8" customWidth="1"/>
    <col min="7" max="8" width="13.28515625" style="570" customWidth="1"/>
    <col min="9" max="16384" width="9.140625" style="8"/>
  </cols>
  <sheetData>
    <row r="1" spans="1:26" x14ac:dyDescent="0.2">
      <c r="A1" s="1" t="s">
        <v>1065</v>
      </c>
      <c r="B1" s="2"/>
      <c r="C1" s="3"/>
      <c r="D1" s="4"/>
      <c r="E1" s="5"/>
      <c r="F1" s="6"/>
      <c r="G1" s="486"/>
      <c r="H1" s="486"/>
    </row>
    <row r="2" spans="1:26" x14ac:dyDescent="0.2">
      <c r="A2" s="1" t="s">
        <v>1067</v>
      </c>
      <c r="B2" s="2"/>
      <c r="C2" s="3"/>
      <c r="D2" s="4"/>
      <c r="E2" s="5"/>
      <c r="F2" s="6"/>
      <c r="G2" s="486"/>
      <c r="H2" s="486"/>
    </row>
    <row r="3" spans="1:26" ht="33" customHeight="1" x14ac:dyDescent="0.2">
      <c r="A3" s="802" t="s">
        <v>1066</v>
      </c>
      <c r="B3" s="802"/>
      <c r="C3" s="802"/>
      <c r="D3" s="802"/>
      <c r="E3" s="802"/>
      <c r="F3" s="802"/>
      <c r="G3" s="802"/>
      <c r="H3" s="802"/>
    </row>
    <row r="4" spans="1:26" ht="17.25" thickBot="1" x14ac:dyDescent="0.25">
      <c r="A4" s="9"/>
      <c r="B4" s="10"/>
      <c r="C4" s="9"/>
      <c r="D4" s="9"/>
      <c r="E4" s="11"/>
      <c r="F4" s="10"/>
      <c r="G4" s="560"/>
      <c r="H4" s="602"/>
    </row>
    <row r="5" spans="1:26" s="14" customFormat="1" ht="33.75" thickTop="1" x14ac:dyDescent="0.2">
      <c r="A5" s="415" t="s">
        <v>641</v>
      </c>
      <c r="B5" s="416" t="s">
        <v>758</v>
      </c>
      <c r="C5" s="416" t="s">
        <v>100</v>
      </c>
      <c r="D5" s="416" t="s">
        <v>57</v>
      </c>
      <c r="E5" s="417" t="s">
        <v>640</v>
      </c>
      <c r="F5" s="430" t="s">
        <v>639</v>
      </c>
      <c r="G5" s="754" t="s">
        <v>638</v>
      </c>
      <c r="H5" s="766" t="s">
        <v>759</v>
      </c>
    </row>
    <row r="6" spans="1:26" x14ac:dyDescent="0.2">
      <c r="A6" s="438"/>
      <c r="B6" s="16"/>
      <c r="C6" s="15"/>
      <c r="D6" s="15"/>
      <c r="E6" s="17"/>
      <c r="F6" s="431"/>
      <c r="G6" s="767"/>
      <c r="H6" s="781"/>
      <c r="I6" s="761"/>
      <c r="J6" s="761"/>
      <c r="K6" s="761"/>
      <c r="L6" s="761"/>
      <c r="M6" s="761"/>
      <c r="N6" s="761"/>
      <c r="O6" s="761"/>
      <c r="P6" s="761"/>
      <c r="Q6" s="761"/>
      <c r="R6" s="761"/>
      <c r="S6" s="761"/>
      <c r="T6" s="761"/>
      <c r="U6" s="761"/>
      <c r="V6" s="761"/>
      <c r="W6" s="761"/>
    </row>
    <row r="7" spans="1:26" x14ac:dyDescent="0.2">
      <c r="A7" s="422" t="s">
        <v>981</v>
      </c>
      <c r="B7" s="24"/>
      <c r="C7" s="252"/>
      <c r="D7" s="275" t="s">
        <v>969</v>
      </c>
      <c r="E7" s="26"/>
      <c r="F7" s="463"/>
      <c r="G7" s="758"/>
      <c r="H7" s="782"/>
      <c r="I7" s="761"/>
      <c r="J7" s="761"/>
      <c r="K7" s="761"/>
      <c r="L7" s="761"/>
      <c r="M7" s="761"/>
      <c r="N7" s="761"/>
      <c r="O7" s="761"/>
      <c r="P7" s="761"/>
      <c r="Q7" s="761"/>
      <c r="R7" s="761"/>
      <c r="S7" s="761"/>
      <c r="T7" s="761"/>
      <c r="U7" s="761"/>
      <c r="V7" s="761"/>
      <c r="W7" s="761"/>
    </row>
    <row r="8" spans="1:26" x14ac:dyDescent="0.2">
      <c r="A8" s="460"/>
      <c r="B8" s="24"/>
      <c r="C8" s="252"/>
      <c r="D8" s="269"/>
      <c r="E8" s="26"/>
      <c r="F8" s="463"/>
      <c r="G8" s="758"/>
      <c r="H8" s="782"/>
      <c r="I8" s="761"/>
      <c r="J8" s="761"/>
      <c r="K8" s="761"/>
      <c r="L8" s="761"/>
      <c r="M8" s="761"/>
      <c r="N8" s="761"/>
      <c r="O8" s="761"/>
      <c r="P8" s="761"/>
      <c r="Q8" s="761"/>
      <c r="R8" s="761"/>
      <c r="S8" s="761"/>
      <c r="T8" s="761"/>
      <c r="U8" s="761"/>
      <c r="V8" s="761"/>
      <c r="W8" s="761"/>
    </row>
    <row r="9" spans="1:26" ht="33" x14ac:dyDescent="0.2">
      <c r="A9" s="422" t="s">
        <v>1248</v>
      </c>
      <c r="B9" s="272"/>
      <c r="C9" s="23" t="s">
        <v>100</v>
      </c>
      <c r="D9" s="271" t="s">
        <v>934</v>
      </c>
      <c r="E9" s="248" t="s">
        <v>2</v>
      </c>
      <c r="F9" s="450">
        <v>1</v>
      </c>
      <c r="G9" s="774">
        <v>20000</v>
      </c>
      <c r="H9" s="800">
        <f>F9*G9</f>
        <v>20000</v>
      </c>
      <c r="I9" s="761"/>
      <c r="J9" s="761"/>
      <c r="K9" s="761"/>
      <c r="L9" s="761"/>
      <c r="M9" s="761"/>
      <c r="N9" s="761"/>
      <c r="O9" s="761"/>
      <c r="P9" s="761"/>
      <c r="Q9" s="761"/>
      <c r="R9" s="761"/>
      <c r="S9" s="761"/>
      <c r="T9" s="761"/>
      <c r="U9" s="761"/>
      <c r="V9" s="761"/>
      <c r="W9" s="761"/>
    </row>
    <row r="10" spans="1:26" x14ac:dyDescent="0.2">
      <c r="A10" s="422"/>
      <c r="B10" s="272"/>
      <c r="C10" s="23"/>
      <c r="D10" s="271"/>
      <c r="E10" s="248"/>
      <c r="F10" s="450"/>
      <c r="G10" s="774"/>
      <c r="H10" s="800"/>
      <c r="I10" s="761"/>
      <c r="J10" s="761"/>
      <c r="K10" s="761"/>
      <c r="L10" s="761"/>
      <c r="M10" s="761"/>
      <c r="N10" s="761"/>
      <c r="O10" s="761"/>
      <c r="P10" s="761"/>
      <c r="Q10" s="761"/>
      <c r="R10" s="761"/>
      <c r="S10" s="761"/>
      <c r="T10" s="761"/>
      <c r="U10" s="761"/>
      <c r="V10" s="761"/>
      <c r="W10" s="761"/>
    </row>
    <row r="11" spans="1:26" s="37" customFormat="1" ht="33" x14ac:dyDescent="0.3">
      <c r="A11" s="296" t="s">
        <v>1286</v>
      </c>
      <c r="B11" s="46"/>
      <c r="C11" s="65"/>
      <c r="D11" s="62" t="s">
        <v>1287</v>
      </c>
      <c r="E11" s="66" t="s">
        <v>11</v>
      </c>
      <c r="F11" s="312">
        <f>H9</f>
        <v>20000</v>
      </c>
      <c r="G11" s="639">
        <v>0</v>
      </c>
      <c r="H11" s="801">
        <f>G11*F11</f>
        <v>0</v>
      </c>
      <c r="I11" s="619"/>
      <c r="J11" s="619"/>
      <c r="K11" s="619"/>
      <c r="L11" s="619"/>
      <c r="M11" s="619"/>
      <c r="N11" s="619"/>
      <c r="O11" s="619"/>
      <c r="P11" s="619"/>
      <c r="Q11" s="619"/>
      <c r="R11" s="619"/>
      <c r="S11" s="619"/>
      <c r="T11" s="619"/>
      <c r="U11" s="619"/>
      <c r="V11" s="619"/>
      <c r="W11" s="619"/>
      <c r="X11" s="619"/>
      <c r="Y11" s="619"/>
      <c r="Z11" s="619"/>
    </row>
    <row r="12" spans="1:26" x14ac:dyDescent="0.2">
      <c r="A12" s="466"/>
      <c r="B12" s="272"/>
      <c r="C12" s="270"/>
      <c r="D12" s="271"/>
      <c r="E12" s="248"/>
      <c r="F12" s="450"/>
      <c r="G12" s="774"/>
      <c r="H12" s="800"/>
      <c r="I12" s="761"/>
      <c r="J12" s="761"/>
      <c r="K12" s="761"/>
      <c r="L12" s="761"/>
      <c r="M12" s="761"/>
      <c r="N12" s="761"/>
      <c r="O12" s="761"/>
      <c r="P12" s="761"/>
      <c r="Q12" s="761"/>
      <c r="R12" s="761"/>
      <c r="S12" s="761"/>
      <c r="T12" s="761"/>
      <c r="U12" s="761"/>
      <c r="V12" s="761"/>
      <c r="W12" s="761"/>
    </row>
    <row r="13" spans="1:26" ht="33" x14ac:dyDescent="0.2">
      <c r="A13" s="422" t="s">
        <v>1249</v>
      </c>
      <c r="B13" s="272"/>
      <c r="C13" s="23" t="s">
        <v>100</v>
      </c>
      <c r="D13" s="271" t="s">
        <v>935</v>
      </c>
      <c r="E13" s="248" t="s">
        <v>2</v>
      </c>
      <c r="F13" s="450">
        <v>1</v>
      </c>
      <c r="G13" s="774">
        <v>350000</v>
      </c>
      <c r="H13" s="800">
        <f>F13*G13</f>
        <v>350000</v>
      </c>
      <c r="I13" s="761"/>
      <c r="J13" s="761"/>
      <c r="K13" s="761"/>
      <c r="L13" s="761"/>
      <c r="M13" s="761"/>
      <c r="N13" s="761"/>
      <c r="O13" s="761"/>
      <c r="P13" s="761"/>
      <c r="Q13" s="761"/>
      <c r="R13" s="761"/>
      <c r="S13" s="761"/>
      <c r="T13" s="761"/>
      <c r="U13" s="761"/>
      <c r="V13" s="761"/>
      <c r="W13" s="761"/>
    </row>
    <row r="14" spans="1:26" x14ac:dyDescent="0.2">
      <c r="A14" s="422"/>
      <c r="B14" s="272"/>
      <c r="C14" s="23"/>
      <c r="D14" s="271"/>
      <c r="E14" s="248"/>
      <c r="F14" s="450"/>
      <c r="G14" s="774"/>
      <c r="H14" s="800"/>
      <c r="I14" s="761"/>
      <c r="J14" s="761"/>
      <c r="K14" s="761"/>
      <c r="L14" s="761"/>
      <c r="M14" s="761"/>
      <c r="N14" s="761"/>
      <c r="O14" s="761"/>
      <c r="P14" s="761"/>
      <c r="Q14" s="761"/>
      <c r="R14" s="761"/>
      <c r="S14" s="761"/>
      <c r="T14" s="761"/>
      <c r="U14" s="761"/>
      <c r="V14" s="761"/>
      <c r="W14" s="761"/>
    </row>
    <row r="15" spans="1:26" s="37" customFormat="1" ht="33" x14ac:dyDescent="0.3">
      <c r="A15" s="296" t="s">
        <v>1288</v>
      </c>
      <c r="B15" s="46"/>
      <c r="C15" s="65"/>
      <c r="D15" s="62" t="s">
        <v>1289</v>
      </c>
      <c r="E15" s="66" t="s">
        <v>11</v>
      </c>
      <c r="F15" s="312">
        <f>H13</f>
        <v>350000</v>
      </c>
      <c r="G15" s="639">
        <v>0</v>
      </c>
      <c r="H15" s="801">
        <f>G15*F15</f>
        <v>0</v>
      </c>
      <c r="I15" s="619"/>
      <c r="J15" s="619"/>
      <c r="K15" s="619"/>
      <c r="L15" s="619"/>
      <c r="M15" s="619"/>
      <c r="N15" s="619"/>
      <c r="O15" s="619"/>
      <c r="P15" s="619"/>
      <c r="Q15" s="619"/>
      <c r="R15" s="619"/>
      <c r="S15" s="619"/>
      <c r="T15" s="619"/>
      <c r="U15" s="619"/>
      <c r="V15" s="619"/>
      <c r="W15" s="619"/>
      <c r="X15" s="619"/>
      <c r="Y15" s="619"/>
      <c r="Z15" s="619"/>
    </row>
    <row r="16" spans="1:26" x14ac:dyDescent="0.2">
      <c r="A16" s="425"/>
      <c r="B16" s="234"/>
      <c r="C16" s="235"/>
      <c r="D16" s="271"/>
      <c r="E16" s="248"/>
      <c r="F16" s="450"/>
      <c r="G16" s="774"/>
      <c r="H16" s="800"/>
      <c r="I16" s="761"/>
      <c r="J16" s="761"/>
      <c r="K16" s="761"/>
      <c r="L16" s="761"/>
      <c r="M16" s="761"/>
      <c r="N16" s="761"/>
      <c r="O16" s="761"/>
      <c r="P16" s="761"/>
      <c r="Q16" s="761"/>
      <c r="R16" s="761"/>
      <c r="S16" s="761"/>
      <c r="T16" s="761"/>
      <c r="U16" s="761"/>
      <c r="V16" s="761"/>
      <c r="W16" s="761"/>
    </row>
    <row r="17" spans="1:26" ht="33" x14ac:dyDescent="0.2">
      <c r="A17" s="422" t="s">
        <v>1250</v>
      </c>
      <c r="B17" s="272"/>
      <c r="C17" s="23" t="s">
        <v>100</v>
      </c>
      <c r="D17" s="271" t="s">
        <v>936</v>
      </c>
      <c r="E17" s="248" t="s">
        <v>43</v>
      </c>
      <c r="F17" s="450">
        <v>200</v>
      </c>
      <c r="G17" s="774"/>
      <c r="H17" s="800">
        <f>F17*G17</f>
        <v>0</v>
      </c>
      <c r="I17" s="761"/>
      <c r="J17" s="761"/>
      <c r="K17" s="761"/>
      <c r="L17" s="761"/>
      <c r="M17" s="761"/>
      <c r="N17" s="761"/>
      <c r="O17" s="761"/>
      <c r="P17" s="761"/>
      <c r="Q17" s="761"/>
      <c r="R17" s="761"/>
      <c r="S17" s="761"/>
      <c r="T17" s="761"/>
      <c r="U17" s="761"/>
      <c r="V17" s="761"/>
      <c r="W17" s="761"/>
    </row>
    <row r="18" spans="1:26" x14ac:dyDescent="0.2">
      <c r="A18" s="425"/>
      <c r="B18" s="234"/>
      <c r="C18" s="235"/>
      <c r="D18" s="271"/>
      <c r="E18" s="248"/>
      <c r="F18" s="450"/>
      <c r="G18" s="774"/>
      <c r="H18" s="800"/>
      <c r="I18" s="761"/>
      <c r="J18" s="761"/>
      <c r="K18" s="761"/>
      <c r="L18" s="761"/>
      <c r="M18" s="761"/>
      <c r="N18" s="761"/>
      <c r="O18" s="761"/>
      <c r="P18" s="761"/>
      <c r="Q18" s="761"/>
      <c r="R18" s="761"/>
      <c r="S18" s="761"/>
      <c r="T18" s="761"/>
      <c r="U18" s="761"/>
      <c r="V18" s="761"/>
      <c r="W18" s="761"/>
    </row>
    <row r="19" spans="1:26" x14ac:dyDescent="0.2">
      <c r="A19" s="425"/>
      <c r="B19" s="234"/>
      <c r="C19" s="235"/>
      <c r="D19" s="271"/>
      <c r="E19" s="248"/>
      <c r="F19" s="450"/>
      <c r="G19" s="774"/>
      <c r="H19" s="800"/>
      <c r="I19" s="761"/>
      <c r="J19" s="761"/>
      <c r="K19" s="761"/>
      <c r="L19" s="761"/>
      <c r="M19" s="761"/>
      <c r="N19" s="761"/>
      <c r="O19" s="761"/>
      <c r="P19" s="761"/>
      <c r="Q19" s="761"/>
      <c r="R19" s="761"/>
      <c r="S19" s="761"/>
      <c r="T19" s="761"/>
      <c r="U19" s="761"/>
      <c r="V19" s="761"/>
      <c r="W19" s="761"/>
    </row>
    <row r="20" spans="1:26" s="37" customFormat="1" x14ac:dyDescent="0.3">
      <c r="A20" s="296"/>
      <c r="B20" s="46"/>
      <c r="C20" s="65"/>
      <c r="D20" s="62"/>
      <c r="E20" s="66"/>
      <c r="F20" s="312"/>
      <c r="G20" s="639"/>
      <c r="H20" s="801"/>
      <c r="I20" s="619"/>
      <c r="J20" s="619"/>
      <c r="K20" s="619"/>
      <c r="L20" s="619"/>
      <c r="M20" s="619"/>
      <c r="N20" s="619"/>
      <c r="O20" s="619"/>
      <c r="P20" s="619"/>
      <c r="Q20" s="619"/>
      <c r="R20" s="619"/>
      <c r="S20" s="619"/>
      <c r="T20" s="619"/>
      <c r="U20" s="619"/>
      <c r="V20" s="619"/>
      <c r="W20" s="619"/>
      <c r="X20" s="619"/>
      <c r="Y20" s="619"/>
      <c r="Z20" s="619"/>
    </row>
    <row r="21" spans="1:26" x14ac:dyDescent="0.2">
      <c r="A21" s="425"/>
      <c r="B21" s="234"/>
      <c r="C21" s="235"/>
      <c r="D21" s="271"/>
      <c r="E21" s="248"/>
      <c r="F21" s="450"/>
      <c r="G21" s="774"/>
      <c r="H21" s="800"/>
      <c r="I21" s="761"/>
      <c r="J21" s="761"/>
      <c r="K21" s="761"/>
      <c r="L21" s="761"/>
      <c r="M21" s="761"/>
      <c r="N21" s="761"/>
      <c r="O21" s="761"/>
      <c r="P21" s="761"/>
      <c r="Q21" s="761"/>
      <c r="R21" s="761"/>
      <c r="S21" s="761"/>
      <c r="T21" s="761"/>
      <c r="U21" s="761"/>
      <c r="V21" s="761"/>
      <c r="W21" s="761"/>
    </row>
    <row r="22" spans="1:26" x14ac:dyDescent="0.2">
      <c r="A22" s="425"/>
      <c r="B22" s="234"/>
      <c r="C22" s="235"/>
      <c r="D22" s="271"/>
      <c r="E22" s="248"/>
      <c r="F22" s="450"/>
      <c r="G22" s="774"/>
      <c r="H22" s="783"/>
      <c r="I22" s="761"/>
      <c r="J22" s="761"/>
      <c r="K22" s="761"/>
      <c r="L22" s="761"/>
      <c r="M22" s="761"/>
      <c r="N22" s="761"/>
      <c r="O22" s="761"/>
      <c r="P22" s="761"/>
      <c r="Q22" s="761"/>
      <c r="R22" s="761"/>
      <c r="S22" s="761"/>
      <c r="T22" s="761"/>
      <c r="U22" s="761"/>
      <c r="V22" s="761"/>
      <c r="W22" s="761"/>
    </row>
    <row r="23" spans="1:26" x14ac:dyDescent="0.2">
      <c r="A23" s="462"/>
      <c r="B23" s="24"/>
      <c r="C23" s="252"/>
      <c r="D23" s="269"/>
      <c r="E23" s="26"/>
      <c r="F23" s="463"/>
      <c r="G23" s="758"/>
      <c r="H23" s="782"/>
      <c r="I23" s="761"/>
      <c r="J23" s="761"/>
      <c r="K23" s="761"/>
      <c r="L23" s="761"/>
      <c r="M23" s="761"/>
      <c r="N23" s="761"/>
      <c r="O23" s="761"/>
      <c r="P23" s="761"/>
      <c r="Q23" s="761"/>
      <c r="R23" s="761"/>
      <c r="S23" s="761"/>
      <c r="T23" s="761"/>
      <c r="U23" s="761"/>
      <c r="V23" s="761"/>
      <c r="W23" s="761"/>
    </row>
    <row r="24" spans="1:26" x14ac:dyDescent="0.2">
      <c r="A24" s="462"/>
      <c r="B24" s="24"/>
      <c r="C24" s="252"/>
      <c r="D24" s="269"/>
      <c r="E24" s="26"/>
      <c r="F24" s="463"/>
      <c r="G24" s="758"/>
      <c r="H24" s="782"/>
      <c r="I24" s="761"/>
      <c r="J24" s="761"/>
      <c r="K24" s="761"/>
      <c r="L24" s="761"/>
      <c r="M24" s="761"/>
      <c r="N24" s="761"/>
      <c r="O24" s="761"/>
      <c r="P24" s="761"/>
      <c r="Q24" s="761"/>
      <c r="R24" s="761"/>
      <c r="S24" s="761"/>
      <c r="T24" s="761"/>
      <c r="U24" s="761"/>
      <c r="V24" s="761"/>
      <c r="W24" s="761"/>
    </row>
    <row r="25" spans="1:26" x14ac:dyDescent="0.2">
      <c r="A25" s="462"/>
      <c r="B25" s="24"/>
      <c r="C25" s="252"/>
      <c r="D25" s="269"/>
      <c r="E25" s="26"/>
      <c r="F25" s="463"/>
      <c r="G25" s="758"/>
      <c r="H25" s="782"/>
      <c r="I25" s="761"/>
      <c r="J25" s="761"/>
      <c r="K25" s="761"/>
      <c r="L25" s="761"/>
      <c r="M25" s="761"/>
      <c r="N25" s="761"/>
      <c r="O25" s="761"/>
      <c r="P25" s="761"/>
      <c r="Q25" s="761"/>
      <c r="R25" s="761"/>
      <c r="S25" s="761"/>
      <c r="T25" s="761"/>
      <c r="U25" s="761"/>
      <c r="V25" s="761"/>
      <c r="W25" s="761"/>
    </row>
    <row r="26" spans="1:26" x14ac:dyDescent="0.2">
      <c r="A26" s="462"/>
      <c r="B26" s="24"/>
      <c r="C26" s="252"/>
      <c r="D26" s="269"/>
      <c r="E26" s="26"/>
      <c r="F26" s="463"/>
      <c r="G26" s="758"/>
      <c r="H26" s="782"/>
      <c r="I26" s="761"/>
      <c r="J26" s="761"/>
      <c r="K26" s="761"/>
      <c r="L26" s="761"/>
      <c r="M26" s="761"/>
      <c r="N26" s="761"/>
      <c r="O26" s="761"/>
      <c r="P26" s="761"/>
      <c r="Q26" s="761"/>
      <c r="R26" s="761"/>
      <c r="S26" s="761"/>
      <c r="T26" s="761"/>
      <c r="U26" s="761"/>
      <c r="V26" s="761"/>
      <c r="W26" s="761"/>
    </row>
    <row r="27" spans="1:26" x14ac:dyDescent="0.2">
      <c r="A27" s="462"/>
      <c r="B27" s="24"/>
      <c r="C27" s="252"/>
      <c r="D27" s="269"/>
      <c r="E27" s="26"/>
      <c r="F27" s="463"/>
      <c r="G27" s="758"/>
      <c r="H27" s="782"/>
      <c r="I27" s="761"/>
      <c r="J27" s="761"/>
      <c r="K27" s="761"/>
      <c r="L27" s="761"/>
      <c r="M27" s="761"/>
      <c r="N27" s="761"/>
      <c r="O27" s="761"/>
      <c r="P27" s="761"/>
      <c r="Q27" s="761"/>
      <c r="R27" s="761"/>
      <c r="S27" s="761"/>
      <c r="T27" s="761"/>
      <c r="U27" s="761"/>
      <c r="V27" s="761"/>
      <c r="W27" s="761"/>
    </row>
    <row r="28" spans="1:26" x14ac:dyDescent="0.2">
      <c r="A28" s="462"/>
      <c r="B28" s="24"/>
      <c r="C28" s="252"/>
      <c r="D28" s="269"/>
      <c r="E28" s="26"/>
      <c r="F28" s="463"/>
      <c r="G28" s="758"/>
      <c r="H28" s="782"/>
      <c r="I28" s="761"/>
      <c r="J28" s="761"/>
      <c r="K28" s="761"/>
      <c r="L28" s="761"/>
      <c r="M28" s="761"/>
      <c r="N28" s="761"/>
      <c r="O28" s="761"/>
      <c r="P28" s="761"/>
      <c r="Q28" s="761"/>
      <c r="R28" s="761"/>
      <c r="S28" s="761"/>
      <c r="T28" s="761"/>
      <c r="U28" s="761"/>
      <c r="V28" s="761"/>
      <c r="W28" s="761"/>
    </row>
    <row r="29" spans="1:26" x14ac:dyDescent="0.2">
      <c r="A29" s="462"/>
      <c r="B29" s="24"/>
      <c r="C29" s="252"/>
      <c r="D29" s="269"/>
      <c r="E29" s="26"/>
      <c r="F29" s="463"/>
      <c r="G29" s="758"/>
      <c r="H29" s="782"/>
      <c r="I29" s="761"/>
      <c r="J29" s="761"/>
      <c r="K29" s="761"/>
      <c r="L29" s="761"/>
      <c r="M29" s="761"/>
      <c r="N29" s="761"/>
      <c r="O29" s="761"/>
      <c r="P29" s="761"/>
      <c r="Q29" s="761"/>
      <c r="R29" s="761"/>
      <c r="S29" s="761"/>
      <c r="T29" s="761"/>
      <c r="U29" s="761"/>
      <c r="V29" s="761"/>
      <c r="W29" s="761"/>
    </row>
    <row r="30" spans="1:26" x14ac:dyDescent="0.2">
      <c r="A30" s="462"/>
      <c r="B30" s="24"/>
      <c r="C30" s="252"/>
      <c r="D30" s="269"/>
      <c r="E30" s="26"/>
      <c r="F30" s="463"/>
      <c r="G30" s="758"/>
      <c r="H30" s="782"/>
      <c r="I30" s="761"/>
      <c r="J30" s="761"/>
      <c r="K30" s="761"/>
      <c r="L30" s="761"/>
      <c r="M30" s="761"/>
      <c r="N30" s="761"/>
      <c r="O30" s="761"/>
      <c r="P30" s="761"/>
      <c r="Q30" s="761"/>
      <c r="R30" s="761"/>
      <c r="S30" s="761"/>
      <c r="T30" s="761"/>
      <c r="U30" s="761"/>
      <c r="V30" s="761"/>
      <c r="W30" s="761"/>
    </row>
    <row r="31" spans="1:26" x14ac:dyDescent="0.2">
      <c r="A31" s="462"/>
      <c r="B31" s="24"/>
      <c r="C31" s="252"/>
      <c r="D31" s="269"/>
      <c r="E31" s="26"/>
      <c r="F31" s="463"/>
      <c r="G31" s="758"/>
      <c r="H31" s="782"/>
      <c r="I31" s="761"/>
      <c r="J31" s="761"/>
      <c r="K31" s="761"/>
      <c r="L31" s="761"/>
      <c r="M31" s="761"/>
      <c r="N31" s="761"/>
      <c r="O31" s="761"/>
      <c r="P31" s="761"/>
      <c r="Q31" s="761"/>
      <c r="R31" s="761"/>
      <c r="S31" s="761"/>
      <c r="T31" s="761"/>
      <c r="U31" s="761"/>
      <c r="V31" s="761"/>
      <c r="W31" s="761"/>
    </row>
    <row r="32" spans="1:26" x14ac:dyDescent="0.2">
      <c r="A32" s="462"/>
      <c r="B32" s="24"/>
      <c r="C32" s="252"/>
      <c r="D32" s="269"/>
      <c r="E32" s="26"/>
      <c r="F32" s="463"/>
      <c r="G32" s="758"/>
      <c r="H32" s="782"/>
      <c r="I32" s="761"/>
      <c r="J32" s="761"/>
      <c r="K32" s="761"/>
      <c r="L32" s="761"/>
      <c r="M32" s="761"/>
      <c r="N32" s="761"/>
      <c r="O32" s="761"/>
      <c r="P32" s="761"/>
      <c r="Q32" s="761"/>
      <c r="R32" s="761"/>
      <c r="S32" s="761"/>
      <c r="T32" s="761"/>
      <c r="U32" s="761"/>
      <c r="V32" s="761"/>
      <c r="W32" s="761"/>
    </row>
    <row r="33" spans="1:23" x14ac:dyDescent="0.2">
      <c r="A33" s="462"/>
      <c r="B33" s="24"/>
      <c r="C33" s="252"/>
      <c r="D33" s="269"/>
      <c r="E33" s="26"/>
      <c r="F33" s="463"/>
      <c r="G33" s="758"/>
      <c r="H33" s="782"/>
      <c r="I33" s="761"/>
      <c r="J33" s="761"/>
      <c r="K33" s="761"/>
      <c r="L33" s="761"/>
      <c r="M33" s="761"/>
      <c r="N33" s="761"/>
      <c r="O33" s="761"/>
      <c r="P33" s="761"/>
      <c r="Q33" s="761"/>
      <c r="R33" s="761"/>
      <c r="S33" s="761"/>
      <c r="T33" s="761"/>
      <c r="U33" s="761"/>
      <c r="V33" s="761"/>
      <c r="W33" s="761"/>
    </row>
    <row r="34" spans="1:23" x14ac:dyDescent="0.2">
      <c r="A34" s="462"/>
      <c r="B34" s="24"/>
      <c r="C34" s="252"/>
      <c r="D34" s="269"/>
      <c r="E34" s="26"/>
      <c r="F34" s="463"/>
      <c r="G34" s="758"/>
      <c r="H34" s="782"/>
      <c r="I34" s="761"/>
      <c r="J34" s="761"/>
      <c r="K34" s="761"/>
      <c r="L34" s="761"/>
      <c r="M34" s="761"/>
      <c r="N34" s="761"/>
      <c r="O34" s="761"/>
      <c r="P34" s="761"/>
      <c r="Q34" s="761"/>
      <c r="R34" s="761"/>
      <c r="S34" s="761"/>
      <c r="T34" s="761"/>
      <c r="U34" s="761"/>
      <c r="V34" s="761"/>
      <c r="W34" s="761"/>
    </row>
    <row r="35" spans="1:23" x14ac:dyDescent="0.2">
      <c r="A35" s="462"/>
      <c r="B35" s="24"/>
      <c r="C35" s="252"/>
      <c r="D35" s="269"/>
      <c r="E35" s="26"/>
      <c r="F35" s="463"/>
      <c r="G35" s="758"/>
      <c r="H35" s="782"/>
      <c r="I35" s="761"/>
      <c r="J35" s="761"/>
      <c r="K35" s="761"/>
      <c r="L35" s="761"/>
      <c r="M35" s="761"/>
      <c r="N35" s="761"/>
      <c r="O35" s="761"/>
      <c r="P35" s="761"/>
      <c r="Q35" s="761"/>
      <c r="R35" s="761"/>
      <c r="S35" s="761"/>
      <c r="T35" s="761"/>
      <c r="U35" s="761"/>
      <c r="V35" s="761"/>
      <c r="W35" s="761"/>
    </row>
    <row r="36" spans="1:23" x14ac:dyDescent="0.2">
      <c r="A36" s="462"/>
      <c r="B36" s="24"/>
      <c r="C36" s="252"/>
      <c r="D36" s="269"/>
      <c r="E36" s="26"/>
      <c r="F36" s="463"/>
      <c r="G36" s="758"/>
      <c r="H36" s="782"/>
      <c r="I36" s="761"/>
      <c r="J36" s="761"/>
      <c r="K36" s="761"/>
      <c r="L36" s="761"/>
      <c r="M36" s="761"/>
      <c r="N36" s="761"/>
      <c r="O36" s="761"/>
      <c r="P36" s="761"/>
      <c r="Q36" s="761"/>
      <c r="R36" s="761"/>
      <c r="S36" s="761"/>
      <c r="T36" s="761"/>
      <c r="U36" s="761"/>
      <c r="V36" s="761"/>
      <c r="W36" s="761"/>
    </row>
    <row r="37" spans="1:23" x14ac:dyDescent="0.2">
      <c r="A37" s="462"/>
      <c r="B37" s="24"/>
      <c r="C37" s="252"/>
      <c r="D37" s="269"/>
      <c r="E37" s="26"/>
      <c r="F37" s="463"/>
      <c r="G37" s="758"/>
      <c r="H37" s="782"/>
      <c r="I37" s="761"/>
      <c r="J37" s="761"/>
      <c r="K37" s="761"/>
      <c r="L37" s="761"/>
      <c r="M37" s="761"/>
      <c r="N37" s="761"/>
      <c r="O37" s="761"/>
      <c r="P37" s="761"/>
      <c r="Q37" s="761"/>
      <c r="R37" s="761"/>
      <c r="S37" s="761"/>
      <c r="T37" s="761"/>
      <c r="U37" s="761"/>
      <c r="V37" s="761"/>
      <c r="W37" s="761"/>
    </row>
    <row r="38" spans="1:23" x14ac:dyDescent="0.2">
      <c r="A38" s="462"/>
      <c r="B38" s="24"/>
      <c r="C38" s="252"/>
      <c r="D38" s="269"/>
      <c r="E38" s="26"/>
      <c r="F38" s="463"/>
      <c r="G38" s="758"/>
      <c r="H38" s="782"/>
      <c r="I38" s="761"/>
      <c r="J38" s="761"/>
      <c r="K38" s="761"/>
      <c r="L38" s="761"/>
      <c r="M38" s="761"/>
      <c r="N38" s="761"/>
      <c r="O38" s="761"/>
      <c r="P38" s="761"/>
      <c r="Q38" s="761"/>
      <c r="R38" s="761"/>
      <c r="S38" s="761"/>
      <c r="T38" s="761"/>
      <c r="U38" s="761"/>
      <c r="V38" s="761"/>
      <c r="W38" s="761"/>
    </row>
    <row r="39" spans="1:23" x14ac:dyDescent="0.2">
      <c r="A39" s="462"/>
      <c r="B39" s="24"/>
      <c r="C39" s="252"/>
      <c r="D39" s="269"/>
      <c r="E39" s="26"/>
      <c r="F39" s="463"/>
      <c r="G39" s="758"/>
      <c r="H39" s="782"/>
      <c r="I39" s="761"/>
      <c r="J39" s="761"/>
      <c r="K39" s="761"/>
      <c r="L39" s="761"/>
      <c r="M39" s="761"/>
      <c r="N39" s="761"/>
      <c r="O39" s="761"/>
      <c r="P39" s="761"/>
      <c r="Q39" s="761"/>
      <c r="R39" s="761"/>
      <c r="S39" s="761"/>
      <c r="T39" s="761"/>
      <c r="U39" s="761"/>
      <c r="V39" s="761"/>
      <c r="W39" s="761"/>
    </row>
    <row r="40" spans="1:23" x14ac:dyDescent="0.2">
      <c r="A40" s="462"/>
      <c r="B40" s="24"/>
      <c r="C40" s="252"/>
      <c r="D40" s="269"/>
      <c r="E40" s="26"/>
      <c r="F40" s="463"/>
      <c r="G40" s="758"/>
      <c r="H40" s="782"/>
      <c r="I40" s="761"/>
      <c r="J40" s="761"/>
      <c r="K40" s="761"/>
      <c r="L40" s="761"/>
      <c r="M40" s="761"/>
      <c r="N40" s="761"/>
      <c r="O40" s="761"/>
      <c r="P40" s="761"/>
      <c r="Q40" s="761"/>
      <c r="R40" s="761"/>
      <c r="S40" s="761"/>
      <c r="T40" s="761"/>
      <c r="U40" s="761"/>
      <c r="V40" s="761"/>
      <c r="W40" s="761"/>
    </row>
    <row r="41" spans="1:23" x14ac:dyDescent="0.2">
      <c r="A41" s="462"/>
      <c r="B41" s="24"/>
      <c r="C41" s="252"/>
      <c r="D41" s="269"/>
      <c r="E41" s="26"/>
      <c r="F41" s="463"/>
      <c r="G41" s="758"/>
      <c r="H41" s="782"/>
      <c r="I41" s="761"/>
      <c r="J41" s="761"/>
      <c r="K41" s="761"/>
      <c r="L41" s="761"/>
      <c r="M41" s="761"/>
      <c r="N41" s="761"/>
      <c r="O41" s="761"/>
      <c r="P41" s="761"/>
      <c r="Q41" s="761"/>
      <c r="R41" s="761"/>
      <c r="S41" s="761"/>
      <c r="T41" s="761"/>
      <c r="U41" s="761"/>
      <c r="V41" s="761"/>
      <c r="W41" s="761"/>
    </row>
    <row r="42" spans="1:23" x14ac:dyDescent="0.2">
      <c r="A42" s="462"/>
      <c r="B42" s="24"/>
      <c r="C42" s="252"/>
      <c r="D42" s="269"/>
      <c r="E42" s="26"/>
      <c r="F42" s="463"/>
      <c r="G42" s="758"/>
      <c r="H42" s="782"/>
      <c r="I42" s="761"/>
      <c r="J42" s="761"/>
      <c r="K42" s="761"/>
      <c r="L42" s="761"/>
      <c r="M42" s="761"/>
      <c r="N42" s="761"/>
      <c r="O42" s="761"/>
      <c r="P42" s="761"/>
      <c r="Q42" s="761"/>
      <c r="R42" s="761"/>
      <c r="S42" s="761"/>
      <c r="T42" s="761"/>
      <c r="U42" s="761"/>
      <c r="V42" s="761"/>
      <c r="W42" s="761"/>
    </row>
    <row r="43" spans="1:23" x14ac:dyDescent="0.2">
      <c r="A43" s="462"/>
      <c r="B43" s="24"/>
      <c r="C43" s="252"/>
      <c r="D43" s="273"/>
      <c r="E43" s="26"/>
      <c r="F43" s="463"/>
      <c r="G43" s="758"/>
      <c r="H43" s="782"/>
      <c r="I43" s="761"/>
      <c r="J43" s="761"/>
      <c r="K43" s="761"/>
      <c r="L43" s="761"/>
      <c r="M43" s="761"/>
      <c r="N43" s="761"/>
      <c r="O43" s="761"/>
      <c r="P43" s="761"/>
      <c r="Q43" s="761"/>
      <c r="R43" s="761"/>
      <c r="S43" s="761"/>
      <c r="T43" s="761"/>
      <c r="U43" s="761"/>
      <c r="V43" s="761"/>
      <c r="W43" s="761"/>
    </row>
    <row r="44" spans="1:23" x14ac:dyDescent="0.2">
      <c r="A44" s="462"/>
      <c r="B44" s="24"/>
      <c r="C44" s="252"/>
      <c r="D44" s="269"/>
      <c r="E44" s="26"/>
      <c r="F44" s="463"/>
      <c r="G44" s="758"/>
      <c r="H44" s="782"/>
      <c r="I44" s="761"/>
      <c r="J44" s="761"/>
      <c r="K44" s="761"/>
      <c r="L44" s="761"/>
      <c r="M44" s="761"/>
      <c r="N44" s="761"/>
      <c r="O44" s="761"/>
      <c r="P44" s="761"/>
      <c r="Q44" s="761"/>
      <c r="R44" s="761"/>
      <c r="S44" s="761"/>
      <c r="T44" s="761"/>
      <c r="U44" s="761"/>
      <c r="V44" s="761"/>
      <c r="W44" s="761"/>
    </row>
    <row r="45" spans="1:23" x14ac:dyDescent="0.2">
      <c r="A45" s="462"/>
      <c r="B45" s="24"/>
      <c r="C45" s="252"/>
      <c r="D45" s="269"/>
      <c r="E45" s="26"/>
      <c r="F45" s="467"/>
      <c r="G45" s="758"/>
      <c r="H45" s="782"/>
      <c r="I45" s="761"/>
      <c r="J45" s="761"/>
      <c r="K45" s="761"/>
      <c r="L45" s="761"/>
      <c r="M45" s="761"/>
      <c r="N45" s="761"/>
      <c r="O45" s="761"/>
      <c r="P45" s="761"/>
      <c r="Q45" s="761"/>
      <c r="R45" s="761"/>
      <c r="S45" s="761"/>
      <c r="T45" s="761"/>
      <c r="U45" s="761"/>
      <c r="V45" s="761"/>
      <c r="W45" s="761"/>
    </row>
    <row r="46" spans="1:23" s="12" customFormat="1" x14ac:dyDescent="0.2">
      <c r="A46" s="829" t="s">
        <v>1247</v>
      </c>
      <c r="B46" s="830"/>
      <c r="C46" s="830"/>
      <c r="D46" s="830"/>
      <c r="E46" s="830"/>
      <c r="F46" s="830"/>
      <c r="G46" s="831"/>
      <c r="H46" s="601"/>
    </row>
    <row r="47" spans="1:23" s="14" customFormat="1" ht="17.25" thickBot="1" x14ac:dyDescent="0.25">
      <c r="A47" s="832"/>
      <c r="B47" s="833"/>
      <c r="C47" s="833"/>
      <c r="D47" s="833"/>
      <c r="E47" s="833"/>
      <c r="F47" s="833"/>
      <c r="G47" s="834"/>
      <c r="H47" s="567">
        <f>SUM(H9:H44)</f>
        <v>370000</v>
      </c>
    </row>
    <row r="48" spans="1:23" s="12" customFormat="1" ht="17.25" thickTop="1" x14ac:dyDescent="0.2">
      <c r="A48" s="28"/>
      <c r="B48" s="29"/>
      <c r="C48" s="28"/>
      <c r="D48" s="28"/>
      <c r="E48" s="30"/>
      <c r="F48" s="29"/>
      <c r="G48" s="568"/>
      <c r="H48" s="569"/>
    </row>
    <row r="49" spans="1:8" s="12" customFormat="1" x14ac:dyDescent="0.2">
      <c r="A49" s="31"/>
      <c r="B49" s="10"/>
      <c r="C49" s="9"/>
      <c r="D49" s="9"/>
      <c r="E49" s="11"/>
      <c r="F49" s="10"/>
      <c r="G49" s="560"/>
      <c r="H49" s="561"/>
    </row>
    <row r="50" spans="1:8" x14ac:dyDescent="0.2">
      <c r="A50" s="33"/>
      <c r="B50" s="10"/>
      <c r="C50" s="9"/>
      <c r="D50" s="9"/>
      <c r="E50" s="11"/>
      <c r="F50" s="10"/>
      <c r="G50" s="560"/>
      <c r="H50" s="561"/>
    </row>
    <row r="51" spans="1:8" x14ac:dyDescent="0.2">
      <c r="A51" s="31"/>
      <c r="B51" s="10"/>
      <c r="C51" s="9"/>
      <c r="D51" s="9"/>
      <c r="E51" s="11"/>
      <c r="F51" s="10"/>
      <c r="G51" s="560"/>
      <c r="H51" s="561"/>
    </row>
    <row r="52" spans="1:8" x14ac:dyDescent="0.2">
      <c r="A52" s="274"/>
      <c r="B52" s="10"/>
      <c r="C52" s="9"/>
      <c r="D52" s="9"/>
      <c r="E52" s="11"/>
      <c r="F52" s="10"/>
      <c r="G52" s="560"/>
      <c r="H52" s="561"/>
    </row>
    <row r="53" spans="1:8" s="12" customFormat="1" x14ac:dyDescent="0.2">
      <c r="A53" s="28"/>
      <c r="B53" s="29"/>
      <c r="C53" s="28"/>
      <c r="D53" s="28"/>
      <c r="E53" s="30"/>
      <c r="F53" s="29"/>
      <c r="G53" s="568"/>
      <c r="H53" s="569"/>
    </row>
  </sheetData>
  <sheetProtection algorithmName="SHA-512" hashValue="8JwceB39Hsy6rzyh0Qe+sDNK5hSLfPa8Y9TNkLFolGW7iUyd2S/HTW6MR2g9jU/dvrmj8L/8T0Wy4KkgYy6bUA==" saltValue="8E5EhoM3yDHoQTTadDWqsA==" spinCount="100000" sheet="1" objects="1" scenarios="1" selectLockedCells="1"/>
  <mergeCells count="2">
    <mergeCell ref="A3:H3"/>
    <mergeCell ref="A46:G47"/>
  </mergeCells>
  <printOptions horizontalCentered="1"/>
  <pageMargins left="0.59055118110236227" right="0.59055118110236227" top="0.59055118110236227" bottom="0.59055118110236227" header="0.31496062992125984" footer="0.31496062992125984"/>
  <pageSetup paperSize="9" scale="85" firstPageNumber="160" orientation="portrait" useFirstPageNumber="1" horizontalDpi="1200" verticalDpi="1200"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opLeftCell="A19" zoomScaleNormal="100" workbookViewId="0">
      <selection activeCell="L32" sqref="L32"/>
    </sheetView>
  </sheetViews>
  <sheetFormatPr defaultRowHeight="16.5" x14ac:dyDescent="0.2"/>
  <cols>
    <col min="1" max="1" width="6.7109375" style="11" customWidth="1"/>
    <col min="2" max="2" width="10.42578125" style="8" customWidth="1"/>
    <col min="3" max="3" width="3" style="8" customWidth="1"/>
    <col min="4" max="4" width="42.7109375" style="8" customWidth="1"/>
    <col min="5" max="5" width="6.140625" style="8" customWidth="1"/>
    <col min="6" max="6" width="8.28515625" style="8" customWidth="1"/>
    <col min="7" max="7" width="14" style="570" customWidth="1"/>
    <col min="8" max="8" width="14" style="615" customWidth="1"/>
    <col min="9" max="23" width="9.140625" style="761"/>
    <col min="24" max="16384" width="9.140625" style="8"/>
  </cols>
  <sheetData>
    <row r="1" spans="1:23" x14ac:dyDescent="0.2">
      <c r="A1" s="1" t="s">
        <v>1065</v>
      </c>
      <c r="B1" s="2"/>
      <c r="C1" s="3"/>
      <c r="D1" s="4"/>
      <c r="E1" s="5"/>
      <c r="F1" s="6"/>
      <c r="G1" s="486"/>
      <c r="H1" s="605"/>
    </row>
    <row r="2" spans="1:23" x14ac:dyDescent="0.2">
      <c r="A2" s="1" t="s">
        <v>1067</v>
      </c>
      <c r="B2" s="2"/>
      <c r="C2" s="3"/>
      <c r="D2" s="4"/>
      <c r="E2" s="5"/>
      <c r="F2" s="6"/>
      <c r="G2" s="486"/>
      <c r="H2" s="605"/>
    </row>
    <row r="3" spans="1:23" ht="35.25" customHeight="1" x14ac:dyDescent="0.2">
      <c r="A3" s="802" t="s">
        <v>1066</v>
      </c>
      <c r="B3" s="802"/>
      <c r="C3" s="802"/>
      <c r="D3" s="802"/>
      <c r="E3" s="802"/>
      <c r="F3" s="802"/>
      <c r="G3" s="802"/>
      <c r="H3" s="802"/>
    </row>
    <row r="4" spans="1:23" ht="17.25" thickBot="1" x14ac:dyDescent="0.25">
      <c r="A4" s="10"/>
      <c r="B4" s="10"/>
      <c r="C4" s="9"/>
      <c r="D4" s="9"/>
      <c r="E4" s="11"/>
      <c r="F4" s="10"/>
      <c r="G4" s="560"/>
      <c r="H4" s="606"/>
    </row>
    <row r="5" spans="1:23" s="14" customFormat="1" ht="33.75" thickTop="1" x14ac:dyDescent="0.2">
      <c r="A5" s="415" t="s">
        <v>641</v>
      </c>
      <c r="B5" s="416" t="s">
        <v>758</v>
      </c>
      <c r="C5" s="416" t="s">
        <v>100</v>
      </c>
      <c r="D5" s="416" t="s">
        <v>57</v>
      </c>
      <c r="E5" s="417" t="s">
        <v>640</v>
      </c>
      <c r="F5" s="430" t="s">
        <v>639</v>
      </c>
      <c r="G5" s="754" t="s">
        <v>638</v>
      </c>
      <c r="H5" s="784" t="s">
        <v>759</v>
      </c>
      <c r="I5" s="763"/>
      <c r="J5" s="763"/>
      <c r="K5" s="763"/>
      <c r="L5" s="763"/>
      <c r="M5" s="763"/>
      <c r="N5" s="763"/>
      <c r="O5" s="763"/>
      <c r="P5" s="763"/>
      <c r="Q5" s="763"/>
      <c r="R5" s="763"/>
      <c r="S5" s="763"/>
      <c r="T5" s="763"/>
      <c r="U5" s="763"/>
      <c r="V5" s="763"/>
      <c r="W5" s="763"/>
    </row>
    <row r="6" spans="1:23" x14ac:dyDescent="0.2">
      <c r="A6" s="418"/>
      <c r="B6" s="16"/>
      <c r="C6" s="15"/>
      <c r="D6" s="15"/>
      <c r="E6" s="17"/>
      <c r="F6" s="431"/>
      <c r="G6" s="767"/>
      <c r="H6" s="607"/>
    </row>
    <row r="7" spans="1:23" x14ac:dyDescent="0.2">
      <c r="A7" s="422" t="s">
        <v>982</v>
      </c>
      <c r="B7" s="24"/>
      <c r="C7" s="252"/>
      <c r="D7" s="275" t="s">
        <v>970</v>
      </c>
      <c r="E7" s="26"/>
      <c r="F7" s="463"/>
      <c r="G7" s="758"/>
      <c r="H7" s="608"/>
    </row>
    <row r="8" spans="1:23" x14ac:dyDescent="0.2">
      <c r="A8" s="460"/>
      <c r="B8" s="24"/>
      <c r="C8" s="252"/>
      <c r="D8" s="269"/>
      <c r="E8" s="26"/>
      <c r="F8" s="463"/>
      <c r="G8" s="785"/>
      <c r="H8" s="608"/>
    </row>
    <row r="9" spans="1:23" x14ac:dyDescent="0.2">
      <c r="A9" s="468"/>
      <c r="B9" s="276"/>
      <c r="C9" s="276"/>
      <c r="D9" s="277" t="s">
        <v>937</v>
      </c>
      <c r="E9" s="278"/>
      <c r="F9" s="471"/>
      <c r="G9" s="786"/>
      <c r="H9" s="609"/>
    </row>
    <row r="10" spans="1:23" x14ac:dyDescent="0.2">
      <c r="A10" s="468"/>
      <c r="B10" s="276"/>
      <c r="C10" s="276"/>
      <c r="D10" s="279"/>
      <c r="E10" s="278"/>
      <c r="F10" s="471"/>
      <c r="G10" s="786"/>
      <c r="H10" s="609"/>
    </row>
    <row r="11" spans="1:23" ht="33" x14ac:dyDescent="0.2">
      <c r="A11" s="469" t="s">
        <v>1252</v>
      </c>
      <c r="B11" s="276"/>
      <c r="C11" s="276"/>
      <c r="D11" s="279" t="s">
        <v>938</v>
      </c>
      <c r="E11" s="278" t="s">
        <v>939</v>
      </c>
      <c r="F11" s="472">
        <v>1</v>
      </c>
      <c r="G11" s="786"/>
      <c r="H11" s="609">
        <f>ROUND(F11*G11,2)</f>
        <v>0</v>
      </c>
    </row>
    <row r="12" spans="1:23" x14ac:dyDescent="0.2">
      <c r="A12" s="469"/>
      <c r="B12" s="276"/>
      <c r="C12" s="276"/>
      <c r="D12" s="279"/>
      <c r="E12" s="278"/>
      <c r="F12" s="472"/>
      <c r="G12" s="786"/>
      <c r="H12" s="609"/>
    </row>
    <row r="13" spans="1:23" ht="33" x14ac:dyDescent="0.2">
      <c r="A13" s="469" t="s">
        <v>1253</v>
      </c>
      <c r="B13" s="276"/>
      <c r="C13" s="276"/>
      <c r="D13" s="279" t="s">
        <v>940</v>
      </c>
      <c r="E13" s="278" t="s">
        <v>939</v>
      </c>
      <c r="F13" s="472">
        <v>1</v>
      </c>
      <c r="G13" s="786"/>
      <c r="H13" s="609">
        <f>ROUND(F13*G13,2)</f>
        <v>0</v>
      </c>
    </row>
    <row r="14" spans="1:23" x14ac:dyDescent="0.2">
      <c r="A14" s="469"/>
      <c r="B14" s="276"/>
      <c r="C14" s="276"/>
      <c r="D14" s="279"/>
      <c r="E14" s="278"/>
      <c r="F14" s="472"/>
      <c r="G14" s="786"/>
      <c r="H14" s="609"/>
    </row>
    <row r="15" spans="1:23" ht="49.5" x14ac:dyDescent="0.2">
      <c r="A15" s="469" t="s">
        <v>1254</v>
      </c>
      <c r="B15" s="276"/>
      <c r="C15" s="276"/>
      <c r="D15" s="279" t="s">
        <v>941</v>
      </c>
      <c r="E15" s="278" t="s">
        <v>939</v>
      </c>
      <c r="F15" s="472">
        <v>1</v>
      </c>
      <c r="G15" s="786"/>
      <c r="H15" s="609">
        <f>ROUND(F15*G15,2)</f>
        <v>0</v>
      </c>
    </row>
    <row r="16" spans="1:23" x14ac:dyDescent="0.2">
      <c r="A16" s="469"/>
      <c r="B16" s="276"/>
      <c r="C16" s="276"/>
      <c r="D16" s="279"/>
      <c r="E16" s="278"/>
      <c r="F16" s="472"/>
      <c r="G16" s="616"/>
      <c r="H16" s="609"/>
    </row>
    <row r="17" spans="1:8" x14ac:dyDescent="0.2">
      <c r="A17" s="469"/>
      <c r="B17" s="276"/>
      <c r="C17" s="276"/>
      <c r="D17" s="277" t="s">
        <v>942</v>
      </c>
      <c r="E17" s="278"/>
      <c r="F17" s="472"/>
      <c r="G17" s="603"/>
      <c r="H17" s="609"/>
    </row>
    <row r="18" spans="1:8" ht="33" x14ac:dyDescent="0.2">
      <c r="A18" s="469" t="s">
        <v>1255</v>
      </c>
      <c r="B18" s="276"/>
      <c r="C18" s="276"/>
      <c r="D18" s="279" t="s">
        <v>943</v>
      </c>
      <c r="E18" s="278" t="s">
        <v>939</v>
      </c>
      <c r="F18" s="472">
        <v>1</v>
      </c>
      <c r="G18" s="616">
        <v>20000</v>
      </c>
      <c r="H18" s="609">
        <f>ROUND(F18*G18,2)</f>
        <v>20000</v>
      </c>
    </row>
    <row r="19" spans="1:8" x14ac:dyDescent="0.2">
      <c r="A19" s="469"/>
      <c r="B19" s="276"/>
      <c r="C19" s="276"/>
      <c r="D19" s="279"/>
      <c r="E19" s="23"/>
      <c r="F19" s="471"/>
      <c r="G19" s="787"/>
      <c r="H19" s="609"/>
    </row>
    <row r="20" spans="1:8" x14ac:dyDescent="0.2">
      <c r="A20" s="469" t="s">
        <v>1256</v>
      </c>
      <c r="B20" s="276"/>
      <c r="C20" s="276"/>
      <c r="D20" s="279" t="s">
        <v>944</v>
      </c>
      <c r="E20" s="23" t="s">
        <v>11</v>
      </c>
      <c r="F20" s="604">
        <f>H18</f>
        <v>20000</v>
      </c>
      <c r="G20" s="788"/>
      <c r="H20" s="609">
        <f>ROUND(F20*G20,2)</f>
        <v>0</v>
      </c>
    </row>
    <row r="21" spans="1:8" x14ac:dyDescent="0.2">
      <c r="A21" s="469"/>
      <c r="B21" s="276"/>
      <c r="C21" s="276"/>
      <c r="D21" s="279"/>
      <c r="E21" s="23"/>
      <c r="F21" s="604"/>
      <c r="G21" s="787"/>
      <c r="H21" s="609"/>
    </row>
    <row r="22" spans="1:8" x14ac:dyDescent="0.2">
      <c r="A22" s="469" t="s">
        <v>1257</v>
      </c>
      <c r="B22" s="276"/>
      <c r="C22" s="276"/>
      <c r="D22" s="279" t="s">
        <v>945</v>
      </c>
      <c r="E22" s="23" t="s">
        <v>11</v>
      </c>
      <c r="F22" s="604">
        <f>H18</f>
        <v>20000</v>
      </c>
      <c r="G22" s="788"/>
      <c r="H22" s="609">
        <f>ROUND(F22*G22,2)</f>
        <v>0</v>
      </c>
    </row>
    <row r="23" spans="1:8" x14ac:dyDescent="0.2">
      <c r="A23" s="469"/>
      <c r="B23" s="276"/>
      <c r="C23" s="276"/>
      <c r="D23" s="279"/>
      <c r="E23" s="23"/>
      <c r="F23" s="471"/>
      <c r="G23" s="787"/>
      <c r="H23" s="609"/>
    </row>
    <row r="24" spans="1:8" x14ac:dyDescent="0.2">
      <c r="A24" s="469"/>
      <c r="B24" s="276"/>
      <c r="C24" s="276"/>
      <c r="D24" s="277" t="s">
        <v>946</v>
      </c>
      <c r="E24" s="23"/>
      <c r="F24" s="471"/>
      <c r="G24" s="787"/>
      <c r="H24" s="609"/>
    </row>
    <row r="25" spans="1:8" ht="49.5" x14ac:dyDescent="0.2">
      <c r="A25" s="469" t="s">
        <v>1258</v>
      </c>
      <c r="B25" s="276"/>
      <c r="C25" s="276"/>
      <c r="D25" s="279" t="s">
        <v>947</v>
      </c>
      <c r="E25" s="23" t="s">
        <v>939</v>
      </c>
      <c r="F25" s="472">
        <v>1</v>
      </c>
      <c r="G25" s="616">
        <v>20000</v>
      </c>
      <c r="H25" s="609">
        <f>ROUND(F25*G25,2)</f>
        <v>20000</v>
      </c>
    </row>
    <row r="26" spans="1:8" x14ac:dyDescent="0.2">
      <c r="A26" s="469"/>
      <c r="B26" s="276"/>
      <c r="C26" s="276"/>
      <c r="D26" s="279"/>
      <c r="E26" s="23"/>
      <c r="F26" s="471"/>
      <c r="G26" s="787"/>
      <c r="H26" s="609"/>
    </row>
    <row r="27" spans="1:8" x14ac:dyDescent="0.2">
      <c r="A27" s="469" t="s">
        <v>1259</v>
      </c>
      <c r="B27" s="276"/>
      <c r="C27" s="276"/>
      <c r="D27" s="279" t="s">
        <v>944</v>
      </c>
      <c r="E27" s="23" t="s">
        <v>11</v>
      </c>
      <c r="F27" s="604">
        <f>H25</f>
        <v>20000</v>
      </c>
      <c r="G27" s="788"/>
      <c r="H27" s="609">
        <f>ROUND(F27*G27,2)</f>
        <v>0</v>
      </c>
    </row>
    <row r="28" spans="1:8" x14ac:dyDescent="0.2">
      <c r="A28" s="469"/>
      <c r="B28" s="276"/>
      <c r="C28" s="276"/>
      <c r="D28" s="279"/>
      <c r="E28" s="23"/>
      <c r="F28" s="604"/>
      <c r="G28" s="787"/>
      <c r="H28" s="609"/>
    </row>
    <row r="29" spans="1:8" x14ac:dyDescent="0.2">
      <c r="A29" s="469" t="s">
        <v>1260</v>
      </c>
      <c r="B29" s="276"/>
      <c r="C29" s="276"/>
      <c r="D29" s="279" t="s">
        <v>945</v>
      </c>
      <c r="E29" s="23" t="s">
        <v>11</v>
      </c>
      <c r="F29" s="604">
        <f>H25</f>
        <v>20000</v>
      </c>
      <c r="G29" s="788"/>
      <c r="H29" s="609">
        <f>ROUND(F29*G29,2)</f>
        <v>0</v>
      </c>
    </row>
    <row r="30" spans="1:8" x14ac:dyDescent="0.2">
      <c r="A30" s="469"/>
      <c r="B30" s="276"/>
      <c r="C30" s="276"/>
      <c r="D30" s="279"/>
      <c r="E30" s="23"/>
      <c r="F30" s="473"/>
      <c r="G30" s="787"/>
      <c r="H30" s="609"/>
    </row>
    <row r="31" spans="1:8" x14ac:dyDescent="0.2">
      <c r="A31" s="469"/>
      <c r="B31" s="276"/>
      <c r="C31" s="276"/>
      <c r="D31" s="277" t="s">
        <v>948</v>
      </c>
      <c r="E31" s="23"/>
      <c r="F31" s="471"/>
      <c r="G31" s="787"/>
      <c r="H31" s="609"/>
    </row>
    <row r="32" spans="1:8" ht="49.5" x14ac:dyDescent="0.2">
      <c r="A32" s="469" t="s">
        <v>1261</v>
      </c>
      <c r="B32" s="276"/>
      <c r="C32" s="276"/>
      <c r="D32" s="279" t="s">
        <v>949</v>
      </c>
      <c r="E32" s="23" t="s">
        <v>939</v>
      </c>
      <c r="F32" s="472">
        <v>1</v>
      </c>
      <c r="G32" s="616">
        <v>50000</v>
      </c>
      <c r="H32" s="609">
        <f>ROUND(F32*G32,2)</f>
        <v>50000</v>
      </c>
    </row>
    <row r="33" spans="1:23" x14ac:dyDescent="0.2">
      <c r="A33" s="469"/>
      <c r="B33" s="276"/>
      <c r="C33" s="276"/>
      <c r="D33" s="279"/>
      <c r="E33" s="23"/>
      <c r="F33" s="471"/>
      <c r="G33" s="787"/>
      <c r="H33" s="609"/>
    </row>
    <row r="34" spans="1:23" x14ac:dyDescent="0.2">
      <c r="A34" s="469" t="s">
        <v>1262</v>
      </c>
      <c r="B34" s="276"/>
      <c r="C34" s="276"/>
      <c r="D34" s="279" t="s">
        <v>944</v>
      </c>
      <c r="E34" s="23" t="s">
        <v>11</v>
      </c>
      <c r="F34" s="604">
        <f>H32</f>
        <v>50000</v>
      </c>
      <c r="G34" s="788"/>
      <c r="H34" s="609">
        <f>ROUND(F34*G34,2)</f>
        <v>0</v>
      </c>
    </row>
    <row r="35" spans="1:23" x14ac:dyDescent="0.2">
      <c r="A35" s="469"/>
      <c r="B35" s="276"/>
      <c r="C35" s="276"/>
      <c r="D35" s="279"/>
      <c r="E35" s="23"/>
      <c r="F35" s="604"/>
      <c r="G35" s="787"/>
      <c r="H35" s="609"/>
    </row>
    <row r="36" spans="1:23" x14ac:dyDescent="0.2">
      <c r="A36" s="469" t="s">
        <v>1263</v>
      </c>
      <c r="B36" s="276"/>
      <c r="C36" s="276"/>
      <c r="D36" s="279" t="s">
        <v>945</v>
      </c>
      <c r="E36" s="23" t="s">
        <v>11</v>
      </c>
      <c r="F36" s="604">
        <f>H32</f>
        <v>50000</v>
      </c>
      <c r="G36" s="788"/>
      <c r="H36" s="609">
        <f>ROUND(F36*G36,2)</f>
        <v>0</v>
      </c>
    </row>
    <row r="37" spans="1:23" x14ac:dyDescent="0.2">
      <c r="A37" s="469"/>
      <c r="B37" s="276"/>
      <c r="C37" s="276"/>
      <c r="D37" s="279"/>
      <c r="E37" s="23"/>
      <c r="F37" s="473"/>
      <c r="G37" s="787"/>
      <c r="H37" s="609"/>
    </row>
    <row r="38" spans="1:23" x14ac:dyDescent="0.2">
      <c r="A38" s="469"/>
      <c r="B38" s="276"/>
      <c r="C38" s="276"/>
      <c r="D38" s="279"/>
      <c r="E38" s="23"/>
      <c r="F38" s="473"/>
      <c r="G38" s="787"/>
      <c r="H38" s="609"/>
    </row>
    <row r="39" spans="1:23" x14ac:dyDescent="0.2">
      <c r="A39" s="469"/>
      <c r="B39" s="276"/>
      <c r="C39" s="276"/>
      <c r="D39" s="279"/>
      <c r="E39" s="23"/>
      <c r="F39" s="473"/>
      <c r="G39" s="787"/>
      <c r="H39" s="609"/>
    </row>
    <row r="40" spans="1:23" x14ac:dyDescent="0.2">
      <c r="A40" s="469"/>
      <c r="B40" s="276"/>
      <c r="C40" s="276"/>
      <c r="D40" s="279"/>
      <c r="E40" s="23"/>
      <c r="F40" s="473"/>
      <c r="G40" s="787"/>
      <c r="H40" s="609"/>
    </row>
    <row r="41" spans="1:23" x14ac:dyDescent="0.2">
      <c r="A41" s="469"/>
      <c r="B41" s="276"/>
      <c r="C41" s="276"/>
      <c r="D41" s="279"/>
      <c r="E41" s="23"/>
      <c r="F41" s="473"/>
      <c r="G41" s="787"/>
      <c r="H41" s="609"/>
    </row>
    <row r="42" spans="1:23" s="71" customFormat="1" x14ac:dyDescent="0.2">
      <c r="A42" s="396"/>
      <c r="B42" s="212"/>
      <c r="C42" s="212"/>
      <c r="D42" s="213" t="s">
        <v>643</v>
      </c>
      <c r="E42" s="161"/>
      <c r="F42" s="359"/>
      <c r="G42" s="741"/>
      <c r="H42" s="610">
        <f>SUM(H10:H41)</f>
        <v>90000</v>
      </c>
      <c r="I42" s="751"/>
      <c r="J42" s="633"/>
      <c r="K42" s="633"/>
      <c r="L42" s="633"/>
      <c r="M42" s="633"/>
      <c r="N42" s="633"/>
      <c r="O42" s="633"/>
      <c r="P42" s="633"/>
      <c r="Q42" s="633"/>
      <c r="R42" s="633"/>
      <c r="S42" s="633"/>
      <c r="T42" s="633"/>
      <c r="U42" s="633"/>
      <c r="V42" s="633"/>
      <c r="W42" s="633"/>
    </row>
    <row r="43" spans="1:23" s="71" customFormat="1" x14ac:dyDescent="0.2">
      <c r="A43" s="397"/>
      <c r="B43" s="214"/>
      <c r="C43" s="214"/>
      <c r="D43" s="215"/>
      <c r="E43" s="216"/>
      <c r="F43" s="409"/>
      <c r="G43" s="742"/>
      <c r="H43" s="611"/>
      <c r="I43" s="633"/>
      <c r="J43" s="633"/>
      <c r="K43" s="633"/>
      <c r="L43" s="633"/>
      <c r="M43" s="633"/>
      <c r="N43" s="633"/>
      <c r="O43" s="633"/>
      <c r="P43" s="633"/>
      <c r="Q43" s="633"/>
      <c r="R43" s="633"/>
      <c r="S43" s="633"/>
      <c r="T43" s="633"/>
      <c r="U43" s="633"/>
      <c r="V43" s="633"/>
      <c r="W43" s="633"/>
    </row>
    <row r="44" spans="1:23" s="71" customFormat="1" x14ac:dyDescent="0.2">
      <c r="A44" s="396"/>
      <c r="B44" s="212"/>
      <c r="C44" s="212"/>
      <c r="D44" s="213"/>
      <c r="E44" s="161"/>
      <c r="F44" s="359"/>
      <c r="G44" s="741"/>
      <c r="H44" s="610"/>
      <c r="I44" s="633"/>
      <c r="J44" s="633"/>
      <c r="K44" s="633"/>
      <c r="L44" s="633"/>
      <c r="M44" s="633"/>
      <c r="N44" s="633"/>
      <c r="O44" s="633"/>
      <c r="P44" s="633"/>
      <c r="Q44" s="633"/>
      <c r="R44" s="633"/>
      <c r="S44" s="633"/>
      <c r="T44" s="633"/>
      <c r="U44" s="633"/>
      <c r="V44" s="633"/>
      <c r="W44" s="633"/>
    </row>
    <row r="45" spans="1:23" s="71" customFormat="1" x14ac:dyDescent="0.2">
      <c r="A45" s="396"/>
      <c r="B45" s="212"/>
      <c r="C45" s="212"/>
      <c r="D45" s="213" t="s">
        <v>644</v>
      </c>
      <c r="E45" s="161"/>
      <c r="F45" s="359"/>
      <c r="G45" s="741"/>
      <c r="H45" s="610">
        <f>H42</f>
        <v>90000</v>
      </c>
      <c r="I45" s="633"/>
      <c r="J45" s="633"/>
      <c r="K45" s="633"/>
      <c r="L45" s="633"/>
      <c r="M45" s="633"/>
      <c r="N45" s="633"/>
      <c r="O45" s="633"/>
      <c r="P45" s="633"/>
      <c r="Q45" s="633"/>
      <c r="R45" s="633"/>
      <c r="S45" s="633"/>
      <c r="T45" s="633"/>
      <c r="U45" s="633"/>
      <c r="V45" s="633"/>
      <c r="W45" s="633"/>
    </row>
    <row r="46" spans="1:23" s="71" customFormat="1" x14ac:dyDescent="0.2">
      <c r="A46" s="469"/>
      <c r="B46" s="276"/>
      <c r="C46" s="276"/>
      <c r="D46" s="279"/>
      <c r="E46" s="23"/>
      <c r="F46" s="471"/>
      <c r="G46" s="787"/>
      <c r="H46" s="609"/>
      <c r="I46" s="633"/>
      <c r="J46" s="633"/>
      <c r="K46" s="633"/>
      <c r="L46" s="633"/>
      <c r="M46" s="633"/>
      <c r="N46" s="633"/>
      <c r="O46" s="633"/>
      <c r="P46" s="633"/>
      <c r="Q46" s="633"/>
      <c r="R46" s="633"/>
      <c r="S46" s="633"/>
      <c r="T46" s="633"/>
      <c r="U46" s="633"/>
      <c r="V46" s="633"/>
      <c r="W46" s="633"/>
    </row>
    <row r="47" spans="1:23" x14ac:dyDescent="0.2">
      <c r="A47" s="469"/>
      <c r="B47" s="276"/>
      <c r="C47" s="276"/>
      <c r="D47" s="277" t="s">
        <v>950</v>
      </c>
      <c r="E47" s="23"/>
      <c r="F47" s="471"/>
      <c r="G47" s="787"/>
      <c r="H47" s="609"/>
    </row>
    <row r="48" spans="1:23" ht="33" x14ac:dyDescent="0.2">
      <c r="A48" s="469" t="s">
        <v>1264</v>
      </c>
      <c r="B48" s="276"/>
      <c r="C48" s="276"/>
      <c r="D48" s="279" t="s">
        <v>951</v>
      </c>
      <c r="E48" s="23" t="s">
        <v>939</v>
      </c>
      <c r="F48" s="472">
        <v>1</v>
      </c>
      <c r="G48" s="616">
        <v>10000</v>
      </c>
      <c r="H48" s="609">
        <f>ROUND(F48*G48,2)</f>
        <v>10000</v>
      </c>
    </row>
    <row r="49" spans="1:8" x14ac:dyDescent="0.2">
      <c r="A49" s="469"/>
      <c r="B49" s="276"/>
      <c r="C49" s="276"/>
      <c r="D49" s="279"/>
      <c r="E49" s="23"/>
      <c r="F49" s="471"/>
      <c r="G49" s="787"/>
      <c r="H49" s="609"/>
    </row>
    <row r="50" spans="1:8" x14ac:dyDescent="0.2">
      <c r="A50" s="469" t="s">
        <v>1265</v>
      </c>
      <c r="B50" s="276"/>
      <c r="C50" s="276"/>
      <c r="D50" s="279" t="s">
        <v>944</v>
      </c>
      <c r="E50" s="23" t="s">
        <v>11</v>
      </c>
      <c r="F50" s="604">
        <f>H48</f>
        <v>10000</v>
      </c>
      <c r="G50" s="788"/>
      <c r="H50" s="609">
        <f>ROUND(F50*G50,2)</f>
        <v>0</v>
      </c>
    </row>
    <row r="51" spans="1:8" x14ac:dyDescent="0.2">
      <c r="A51" s="469"/>
      <c r="B51" s="276"/>
      <c r="C51" s="276"/>
      <c r="D51" s="279"/>
      <c r="E51" s="23"/>
      <c r="F51" s="604"/>
      <c r="G51" s="787"/>
      <c r="H51" s="609"/>
    </row>
    <row r="52" spans="1:8" x14ac:dyDescent="0.2">
      <c r="A52" s="469" t="s">
        <v>1266</v>
      </c>
      <c r="B52" s="276"/>
      <c r="C52" s="276"/>
      <c r="D52" s="279" t="s">
        <v>945</v>
      </c>
      <c r="E52" s="23" t="s">
        <v>11</v>
      </c>
      <c r="F52" s="604">
        <f>H48</f>
        <v>10000</v>
      </c>
      <c r="G52" s="788"/>
      <c r="H52" s="609">
        <f>ROUND(F52*G52,2)</f>
        <v>0</v>
      </c>
    </row>
    <row r="53" spans="1:8" x14ac:dyDescent="0.2">
      <c r="A53" s="469"/>
      <c r="B53" s="276"/>
      <c r="C53" s="276"/>
      <c r="D53" s="279"/>
      <c r="E53" s="23"/>
      <c r="F53" s="471"/>
      <c r="G53" s="787"/>
      <c r="H53" s="609"/>
    </row>
    <row r="54" spans="1:8" x14ac:dyDescent="0.2">
      <c r="A54" s="469"/>
      <c r="B54" s="276"/>
      <c r="C54" s="276"/>
      <c r="D54" s="277" t="s">
        <v>952</v>
      </c>
      <c r="E54" s="23"/>
      <c r="F54" s="471"/>
      <c r="G54" s="787"/>
      <c r="H54" s="609"/>
    </row>
    <row r="55" spans="1:8" ht="66" x14ac:dyDescent="0.2">
      <c r="A55" s="469" t="s">
        <v>1267</v>
      </c>
      <c r="B55" s="276"/>
      <c r="C55" s="276"/>
      <c r="D55" s="19" t="s">
        <v>953</v>
      </c>
      <c r="E55" s="23" t="s">
        <v>939</v>
      </c>
      <c r="F55" s="472">
        <v>1</v>
      </c>
      <c r="G55" s="616">
        <v>1500000</v>
      </c>
      <c r="H55" s="609">
        <f>ROUND(F55*G55,2)</f>
        <v>1500000</v>
      </c>
    </row>
    <row r="56" spans="1:8" x14ac:dyDescent="0.2">
      <c r="A56" s="469"/>
      <c r="B56" s="276"/>
      <c r="C56" s="276"/>
      <c r="D56" s="279"/>
      <c r="E56" s="23"/>
      <c r="F56" s="471"/>
      <c r="G56" s="787"/>
      <c r="H56" s="609"/>
    </row>
    <row r="57" spans="1:8" x14ac:dyDescent="0.2">
      <c r="A57" s="469" t="s">
        <v>1268</v>
      </c>
      <c r="B57" s="276"/>
      <c r="C57" s="276"/>
      <c r="D57" s="279" t="s">
        <v>944</v>
      </c>
      <c r="E57" s="23" t="s">
        <v>11</v>
      </c>
      <c r="F57" s="604">
        <f>H55</f>
        <v>1500000</v>
      </c>
      <c r="G57" s="788"/>
      <c r="H57" s="609">
        <f>ROUND(F57*G57,2)</f>
        <v>0</v>
      </c>
    </row>
    <row r="58" spans="1:8" x14ac:dyDescent="0.2">
      <c r="A58" s="469"/>
      <c r="B58" s="276"/>
      <c r="C58" s="276"/>
      <c r="D58" s="279"/>
      <c r="E58" s="23"/>
      <c r="F58" s="604"/>
      <c r="G58" s="787"/>
      <c r="H58" s="609"/>
    </row>
    <row r="59" spans="1:8" x14ac:dyDescent="0.2">
      <c r="A59" s="469" t="s">
        <v>1269</v>
      </c>
      <c r="B59" s="276"/>
      <c r="C59" s="276"/>
      <c r="D59" s="279" t="s">
        <v>945</v>
      </c>
      <c r="E59" s="23" t="s">
        <v>11</v>
      </c>
      <c r="F59" s="604">
        <f>H55</f>
        <v>1500000</v>
      </c>
      <c r="G59" s="788"/>
      <c r="H59" s="609">
        <f>ROUND(F59*G59,2)</f>
        <v>0</v>
      </c>
    </row>
    <row r="60" spans="1:8" x14ac:dyDescent="0.2">
      <c r="A60" s="469"/>
      <c r="B60" s="276"/>
      <c r="C60" s="276"/>
      <c r="D60" s="279"/>
      <c r="E60" s="23"/>
      <c r="F60" s="473"/>
      <c r="G60" s="787"/>
      <c r="H60" s="609"/>
    </row>
    <row r="61" spans="1:8" x14ac:dyDescent="0.2">
      <c r="A61" s="469"/>
      <c r="B61" s="276"/>
      <c r="C61" s="276"/>
      <c r="D61" s="277" t="s">
        <v>954</v>
      </c>
      <c r="E61" s="23"/>
      <c r="F61" s="471"/>
      <c r="G61" s="787"/>
      <c r="H61" s="609"/>
    </row>
    <row r="62" spans="1:8" ht="33" x14ac:dyDescent="0.2">
      <c r="A62" s="469" t="s">
        <v>1270</v>
      </c>
      <c r="B62" s="276"/>
      <c r="C62" s="276"/>
      <c r="D62" s="279" t="s">
        <v>955</v>
      </c>
      <c r="E62" s="23" t="s">
        <v>939</v>
      </c>
      <c r="F62" s="472">
        <v>1</v>
      </c>
      <c r="G62" s="616">
        <v>200000</v>
      </c>
      <c r="H62" s="609">
        <f>ROUND(F62*G62,2)</f>
        <v>200000</v>
      </c>
    </row>
    <row r="63" spans="1:8" x14ac:dyDescent="0.2">
      <c r="A63" s="469"/>
      <c r="B63" s="276"/>
      <c r="C63" s="276"/>
      <c r="D63" s="279"/>
      <c r="E63" s="23"/>
      <c r="F63" s="471"/>
      <c r="G63" s="787"/>
      <c r="H63" s="609"/>
    </row>
    <row r="64" spans="1:8" x14ac:dyDescent="0.2">
      <c r="A64" s="469" t="s">
        <v>1271</v>
      </c>
      <c r="B64" s="276"/>
      <c r="C64" s="276"/>
      <c r="D64" s="279" t="s">
        <v>944</v>
      </c>
      <c r="E64" s="23" t="s">
        <v>11</v>
      </c>
      <c r="F64" s="604">
        <f>H62</f>
        <v>200000</v>
      </c>
      <c r="G64" s="788"/>
      <c r="H64" s="609">
        <f>ROUND(F64*G64,2)</f>
        <v>0</v>
      </c>
    </row>
    <row r="65" spans="1:8" x14ac:dyDescent="0.2">
      <c r="A65" s="469"/>
      <c r="B65" s="276"/>
      <c r="C65" s="276"/>
      <c r="D65" s="279"/>
      <c r="E65" s="23"/>
      <c r="F65" s="604"/>
      <c r="G65" s="787"/>
      <c r="H65" s="609"/>
    </row>
    <row r="66" spans="1:8" x14ac:dyDescent="0.2">
      <c r="A66" s="469" t="s">
        <v>1272</v>
      </c>
      <c r="B66" s="276"/>
      <c r="C66" s="276"/>
      <c r="D66" s="279" t="s">
        <v>945</v>
      </c>
      <c r="E66" s="23" t="s">
        <v>11</v>
      </c>
      <c r="F66" s="604">
        <f>H62</f>
        <v>200000</v>
      </c>
      <c r="G66" s="788"/>
      <c r="H66" s="609">
        <f>ROUND(F66*G66,2)</f>
        <v>0</v>
      </c>
    </row>
    <row r="67" spans="1:8" x14ac:dyDescent="0.2">
      <c r="A67" s="468"/>
      <c r="B67" s="276"/>
      <c r="C67" s="276"/>
      <c r="D67" s="279"/>
      <c r="E67" s="23"/>
      <c r="F67" s="473"/>
      <c r="G67" s="787"/>
      <c r="H67" s="609"/>
    </row>
    <row r="68" spans="1:8" x14ac:dyDescent="0.2">
      <c r="A68" s="468"/>
      <c r="B68" s="276"/>
      <c r="C68" s="276"/>
      <c r="D68" s="280" t="s">
        <v>956</v>
      </c>
      <c r="E68" s="23"/>
      <c r="F68" s="473"/>
      <c r="G68" s="787"/>
      <c r="H68" s="609"/>
    </row>
    <row r="69" spans="1:8" ht="33" x14ac:dyDescent="0.2">
      <c r="A69" s="469" t="s">
        <v>1273</v>
      </c>
      <c r="B69" s="276"/>
      <c r="C69" s="276"/>
      <c r="D69" s="279" t="s">
        <v>957</v>
      </c>
      <c r="E69" s="23" t="s">
        <v>939</v>
      </c>
      <c r="F69" s="472">
        <v>1</v>
      </c>
      <c r="G69" s="616">
        <v>50000</v>
      </c>
      <c r="H69" s="609">
        <f>ROUND(F69*G69,2)</f>
        <v>50000</v>
      </c>
    </row>
    <row r="70" spans="1:8" x14ac:dyDescent="0.2">
      <c r="A70" s="469"/>
      <c r="B70" s="276"/>
      <c r="C70" s="276"/>
      <c r="D70" s="279"/>
      <c r="E70" s="23"/>
      <c r="F70" s="471"/>
      <c r="G70" s="787"/>
      <c r="H70" s="609"/>
    </row>
    <row r="71" spans="1:8" x14ac:dyDescent="0.2">
      <c r="A71" s="469" t="s">
        <v>1274</v>
      </c>
      <c r="B71" s="276"/>
      <c r="C71" s="276"/>
      <c r="D71" s="279" t="s">
        <v>944</v>
      </c>
      <c r="E71" s="23" t="s">
        <v>11</v>
      </c>
      <c r="F71" s="604">
        <f>H69</f>
        <v>50000</v>
      </c>
      <c r="G71" s="788"/>
      <c r="H71" s="609">
        <f>ROUND(F71*G71,2)</f>
        <v>0</v>
      </c>
    </row>
    <row r="72" spans="1:8" x14ac:dyDescent="0.2">
      <c r="A72" s="469"/>
      <c r="B72" s="276"/>
      <c r="C72" s="276"/>
      <c r="D72" s="279"/>
      <c r="E72" s="23"/>
      <c r="F72" s="604"/>
      <c r="G72" s="787"/>
      <c r="H72" s="609"/>
    </row>
    <row r="73" spans="1:8" x14ac:dyDescent="0.2">
      <c r="A73" s="469" t="s">
        <v>1275</v>
      </c>
      <c r="B73" s="276"/>
      <c r="C73" s="276"/>
      <c r="D73" s="279" t="s">
        <v>945</v>
      </c>
      <c r="E73" s="23" t="s">
        <v>11</v>
      </c>
      <c r="F73" s="604">
        <f>H69</f>
        <v>50000</v>
      </c>
      <c r="G73" s="788"/>
      <c r="H73" s="609">
        <f>ROUND(F73*G73,2)</f>
        <v>0</v>
      </c>
    </row>
    <row r="74" spans="1:8" x14ac:dyDescent="0.2">
      <c r="A74" s="469"/>
      <c r="B74" s="276"/>
      <c r="C74" s="276"/>
      <c r="D74" s="279"/>
      <c r="E74" s="23"/>
      <c r="F74" s="473"/>
      <c r="G74" s="787"/>
      <c r="H74" s="609"/>
    </row>
    <row r="75" spans="1:8" x14ac:dyDescent="0.2">
      <c r="A75" s="468"/>
      <c r="B75" s="276"/>
      <c r="C75" s="276"/>
      <c r="D75" s="280" t="s">
        <v>958</v>
      </c>
      <c r="E75" s="23"/>
      <c r="F75" s="473"/>
      <c r="G75" s="787"/>
      <c r="H75" s="609"/>
    </row>
    <row r="76" spans="1:8" ht="33" x14ac:dyDescent="0.2">
      <c r="A76" s="469" t="s">
        <v>1276</v>
      </c>
      <c r="B76" s="276"/>
      <c r="C76" s="276"/>
      <c r="D76" s="279" t="s">
        <v>959</v>
      </c>
      <c r="E76" s="23" t="s">
        <v>939</v>
      </c>
      <c r="F76" s="472">
        <v>1</v>
      </c>
      <c r="G76" s="616">
        <v>100000</v>
      </c>
      <c r="H76" s="609">
        <f>ROUND(F76*G76,2)</f>
        <v>100000</v>
      </c>
    </row>
    <row r="77" spans="1:8" x14ac:dyDescent="0.2">
      <c r="A77" s="469"/>
      <c r="B77" s="276"/>
      <c r="C77" s="276"/>
      <c r="D77" s="279"/>
      <c r="E77" s="23"/>
      <c r="F77" s="471"/>
      <c r="G77" s="787"/>
      <c r="H77" s="609"/>
    </row>
    <row r="78" spans="1:8" x14ac:dyDescent="0.2">
      <c r="A78" s="469" t="s">
        <v>1277</v>
      </c>
      <c r="B78" s="276"/>
      <c r="C78" s="276"/>
      <c r="D78" s="279" t="s">
        <v>944</v>
      </c>
      <c r="E78" s="23" t="s">
        <v>11</v>
      </c>
      <c r="F78" s="604">
        <f>H76</f>
        <v>100000</v>
      </c>
      <c r="G78" s="788"/>
      <c r="H78" s="609">
        <f>ROUND(F78*G78,2)</f>
        <v>0</v>
      </c>
    </row>
    <row r="79" spans="1:8" x14ac:dyDescent="0.2">
      <c r="A79" s="469"/>
      <c r="B79" s="276"/>
      <c r="C79" s="276"/>
      <c r="D79" s="279"/>
      <c r="E79" s="23"/>
      <c r="F79" s="604"/>
      <c r="G79" s="787"/>
      <c r="H79" s="609"/>
    </row>
    <row r="80" spans="1:8" x14ac:dyDescent="0.2">
      <c r="A80" s="469" t="s">
        <v>1278</v>
      </c>
      <c r="B80" s="276"/>
      <c r="C80" s="276"/>
      <c r="D80" s="279" t="s">
        <v>945</v>
      </c>
      <c r="E80" s="23" t="s">
        <v>11</v>
      </c>
      <c r="F80" s="604">
        <f>H76</f>
        <v>100000</v>
      </c>
      <c r="G80" s="788"/>
      <c r="H80" s="609">
        <f>ROUND(F80*G80,2)</f>
        <v>0</v>
      </c>
    </row>
    <row r="81" spans="1:23" x14ac:dyDescent="0.2">
      <c r="A81" s="470"/>
      <c r="B81" s="281"/>
      <c r="C81" s="281"/>
      <c r="D81" s="282"/>
      <c r="E81" s="283"/>
      <c r="F81" s="474"/>
      <c r="G81" s="789"/>
      <c r="H81" s="612"/>
    </row>
    <row r="82" spans="1:23" s="12" customFormat="1" x14ac:dyDescent="0.2">
      <c r="A82" s="829" t="s">
        <v>1251</v>
      </c>
      <c r="B82" s="830"/>
      <c r="C82" s="830"/>
      <c r="D82" s="830"/>
      <c r="E82" s="830"/>
      <c r="F82" s="830"/>
      <c r="G82" s="831"/>
      <c r="H82" s="613"/>
      <c r="I82" s="765"/>
      <c r="J82" s="765"/>
      <c r="K82" s="765"/>
      <c r="L82" s="765"/>
      <c r="M82" s="765"/>
      <c r="N82" s="765"/>
      <c r="O82" s="765"/>
      <c r="P82" s="765"/>
      <c r="Q82" s="765"/>
      <c r="R82" s="765"/>
      <c r="S82" s="765"/>
      <c r="T82" s="765"/>
      <c r="U82" s="765"/>
      <c r="V82" s="765"/>
      <c r="W82" s="765"/>
    </row>
    <row r="83" spans="1:23" s="12" customFormat="1" ht="17.25" thickBot="1" x14ac:dyDescent="0.25">
      <c r="A83" s="832"/>
      <c r="B83" s="833"/>
      <c r="C83" s="833"/>
      <c r="D83" s="833"/>
      <c r="E83" s="833"/>
      <c r="F83" s="833"/>
      <c r="G83" s="834"/>
      <c r="H83" s="614">
        <f>SUM(H47:H81)</f>
        <v>1860000</v>
      </c>
      <c r="I83" s="765"/>
      <c r="J83" s="765"/>
      <c r="K83" s="765"/>
      <c r="L83" s="765"/>
      <c r="M83" s="765"/>
      <c r="N83" s="765"/>
      <c r="O83" s="765"/>
      <c r="P83" s="765"/>
      <c r="Q83" s="765"/>
      <c r="R83" s="765"/>
      <c r="S83" s="765"/>
      <c r="T83" s="765"/>
      <c r="U83" s="765"/>
      <c r="V83" s="765"/>
      <c r="W83" s="765"/>
    </row>
    <row r="84" spans="1:23" ht="17.25" thickTop="1" x14ac:dyDescent="0.2"/>
  </sheetData>
  <sheetProtection algorithmName="SHA-512" hashValue="Tex5PSn3NPokvWXCBC59VCk5ZITK1t1xsu2byE20UZ4pLPFE10FSKsdzgH/fTOsUnmPUoO5Ruxm3Oo6v6LTFOQ==" saltValue="//OD/hhooQRslNEDrctWFQ==" spinCount="100000" sheet="1" objects="1" scenarios="1" selectLockedCells="1"/>
  <mergeCells count="2">
    <mergeCell ref="A3:H3"/>
    <mergeCell ref="A82:G83"/>
  </mergeCells>
  <printOptions horizontalCentered="1"/>
  <pageMargins left="0.59055118110236227" right="0.59055118110236227" top="0.59055118110236227" bottom="0.59055118110236227" header="0.31496062992125984" footer="0.31496062992125984"/>
  <pageSetup paperSize="9" scale="85" firstPageNumber="161" orientation="portrait" useFirstPageNumber="1" horizontalDpi="1200" verticalDpi="1200" r:id="rId1"/>
  <headerFooter>
    <oddFooter>&amp;R&amp;P</oddFooter>
  </headerFooter>
  <rowBreaks count="1" manualBreakCount="1">
    <brk id="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3"/>
  <sheetViews>
    <sheetView topLeftCell="A21" zoomScaleNormal="100" zoomScaleSheetLayoutView="85" workbookViewId="0">
      <selection activeCell="C35" sqref="C35"/>
    </sheetView>
  </sheetViews>
  <sheetFormatPr defaultRowHeight="16.5" x14ac:dyDescent="0.2"/>
  <cols>
    <col min="1" max="1" width="5.140625" style="95" customWidth="1"/>
    <col min="2" max="2" width="69.7109375" style="95" customWidth="1"/>
    <col min="3" max="3" width="22.5703125" style="92" customWidth="1"/>
    <col min="4" max="21" width="9.140625" style="682"/>
    <col min="22" max="16384" width="9.140625" style="95"/>
  </cols>
  <sheetData>
    <row r="1" spans="1:3" x14ac:dyDescent="0.2">
      <c r="A1" s="1" t="s">
        <v>1065</v>
      </c>
      <c r="B1" s="2"/>
      <c r="C1" s="500"/>
    </row>
    <row r="2" spans="1:3" x14ac:dyDescent="0.2">
      <c r="A2" s="1" t="s">
        <v>1067</v>
      </c>
      <c r="B2" s="2"/>
      <c r="C2" s="500"/>
    </row>
    <row r="3" spans="1:3" ht="33" customHeight="1" x14ac:dyDescent="0.2">
      <c r="A3" s="841" t="s">
        <v>1066</v>
      </c>
      <c r="B3" s="841"/>
      <c r="C3" s="841"/>
    </row>
    <row r="4" spans="1:3" x14ac:dyDescent="0.2">
      <c r="C4" s="501"/>
    </row>
    <row r="5" spans="1:3" ht="20.100000000000001" customHeight="1" x14ac:dyDescent="0.2">
      <c r="A5" s="284"/>
      <c r="B5" s="285" t="s">
        <v>57</v>
      </c>
      <c r="C5" s="502" t="s">
        <v>637</v>
      </c>
    </row>
    <row r="6" spans="1:3" ht="20.100000000000001" customHeight="1" x14ac:dyDescent="0.2">
      <c r="A6" s="477"/>
      <c r="B6" s="478" t="s">
        <v>340</v>
      </c>
      <c r="C6" s="790"/>
    </row>
    <row r="7" spans="1:3" ht="20.100000000000001" customHeight="1" x14ac:dyDescent="0.2">
      <c r="A7" s="475" t="s">
        <v>207</v>
      </c>
      <c r="B7" s="476" t="s">
        <v>333</v>
      </c>
      <c r="C7" s="791">
        <f>'Section A - P&amp;G''s'!H278</f>
        <v>595000</v>
      </c>
    </row>
    <row r="8" spans="1:3" ht="20.100000000000001" customHeight="1" x14ac:dyDescent="0.2">
      <c r="A8" s="479"/>
      <c r="B8" s="480" t="s">
        <v>339</v>
      </c>
      <c r="C8" s="792"/>
    </row>
    <row r="9" spans="1:3" ht="20.100000000000001" customHeight="1" x14ac:dyDescent="0.2">
      <c r="A9" s="475" t="s">
        <v>70</v>
      </c>
      <c r="B9" s="476" t="str">
        <f>'Section B - Pipeline'!D9</f>
        <v>SITE CLEARANCE</v>
      </c>
      <c r="C9" s="791">
        <f>'Section B - Pipeline'!H51</f>
        <v>0</v>
      </c>
    </row>
    <row r="10" spans="1:3" ht="20.100000000000001" customHeight="1" x14ac:dyDescent="0.2">
      <c r="A10" s="475" t="s">
        <v>71</v>
      </c>
      <c r="B10" s="476" t="str">
        <f>'Section B - Pipeline'!D53</f>
        <v>EARTHWORKS (PIPE TRENCHES)</v>
      </c>
      <c r="C10" s="791">
        <f>'Section B - Pipeline'!H135</f>
        <v>0</v>
      </c>
    </row>
    <row r="11" spans="1:3" ht="20.100000000000001" customHeight="1" x14ac:dyDescent="0.2">
      <c r="A11" s="475" t="s">
        <v>92</v>
      </c>
      <c r="B11" s="476" t="str">
        <f>'Section B - Pipeline'!D137</f>
        <v>MEDIUM PRESURE PIPELINE</v>
      </c>
      <c r="C11" s="791">
        <f>'Section B - Pipeline'!H226</f>
        <v>0</v>
      </c>
    </row>
    <row r="12" spans="1:3" ht="20.100000000000001" customHeight="1" x14ac:dyDescent="0.2">
      <c r="A12" s="475" t="s">
        <v>93</v>
      </c>
      <c r="B12" s="476" t="str">
        <f>'Section B - Pipeline'!D228</f>
        <v>BEDDING</v>
      </c>
      <c r="C12" s="791">
        <f>'Section B - Pipeline'!H267</f>
        <v>0</v>
      </c>
    </row>
    <row r="13" spans="1:3" ht="20.100000000000001" customHeight="1" x14ac:dyDescent="0.2">
      <c r="A13" s="479"/>
      <c r="B13" s="480" t="s">
        <v>341</v>
      </c>
      <c r="C13" s="792"/>
    </row>
    <row r="14" spans="1:3" ht="20.100000000000001" customHeight="1" x14ac:dyDescent="0.2">
      <c r="A14" s="475" t="s">
        <v>74</v>
      </c>
      <c r="B14" s="476" t="str">
        <f>'Section C - Chambers'!D9</f>
        <v>BULK SURFACE EXCAVATIONS AND TRENCHING</v>
      </c>
      <c r="C14" s="791">
        <f>'Section C - Chambers'!H92</f>
        <v>0</v>
      </c>
    </row>
    <row r="15" spans="1:3" ht="20.100000000000001" customHeight="1" x14ac:dyDescent="0.2">
      <c r="A15" s="475" t="s">
        <v>75</v>
      </c>
      <c r="B15" s="476" t="str">
        <f>'Section C - Chambers'!D94</f>
        <v>BACKFILLING AND BEDDING</v>
      </c>
      <c r="C15" s="791">
        <f>'Section C - Chambers'!H128</f>
        <v>0</v>
      </c>
    </row>
    <row r="16" spans="1:3" ht="20.100000000000001" customHeight="1" x14ac:dyDescent="0.2">
      <c r="A16" s="475" t="s">
        <v>76</v>
      </c>
      <c r="B16" s="476" t="str">
        <f>'Section C - Chambers'!D130</f>
        <v>CONCRETE WORKS (STRUCTURAL)</v>
      </c>
      <c r="C16" s="791">
        <f>'Section C - Chambers'!H294</f>
        <v>0</v>
      </c>
    </row>
    <row r="17" spans="1:3" ht="20.100000000000001" customHeight="1" x14ac:dyDescent="0.2">
      <c r="A17" s="475" t="s">
        <v>77</v>
      </c>
      <c r="B17" s="476" t="str">
        <f>'Section C - Chambers'!D296</f>
        <v>STRUCTURAL STEEL</v>
      </c>
      <c r="C17" s="791">
        <f>'Section C - Chambers'!H374</f>
        <v>0</v>
      </c>
    </row>
    <row r="18" spans="1:3" ht="20.100000000000001" customHeight="1" x14ac:dyDescent="0.2">
      <c r="A18" s="481"/>
      <c r="B18" s="482" t="s">
        <v>672</v>
      </c>
      <c r="C18" s="792"/>
    </row>
    <row r="19" spans="1:3" ht="20.100000000000001" customHeight="1" x14ac:dyDescent="0.2">
      <c r="A19" s="475" t="s">
        <v>667</v>
      </c>
      <c r="B19" s="476" t="str">
        <f>'Section D - Mechanical '!D9</f>
        <v>VALVES</v>
      </c>
      <c r="C19" s="791">
        <f>'Section D - Mechanical '!H50</f>
        <v>0</v>
      </c>
    </row>
    <row r="20" spans="1:3" ht="20.100000000000001" customHeight="1" x14ac:dyDescent="0.2">
      <c r="A20" s="481"/>
      <c r="B20" s="482" t="s">
        <v>674</v>
      </c>
      <c r="C20" s="792"/>
    </row>
    <row r="21" spans="1:3" ht="20.100000000000001" customHeight="1" x14ac:dyDescent="0.2">
      <c r="A21" s="475" t="s">
        <v>673</v>
      </c>
      <c r="B21" s="476" t="s">
        <v>336</v>
      </c>
      <c r="C21" s="791">
        <f>'Section E - Sewer Connection'!H134</f>
        <v>0</v>
      </c>
    </row>
    <row r="22" spans="1:3" ht="20.100000000000001" customHeight="1" x14ac:dyDescent="0.2">
      <c r="A22" s="475" t="s">
        <v>985</v>
      </c>
      <c r="B22" s="476" t="s">
        <v>989</v>
      </c>
      <c r="C22" s="791">
        <f>'Section E - Sewer Connection'!H175</f>
        <v>0</v>
      </c>
    </row>
    <row r="23" spans="1:3" ht="20.100000000000001" customHeight="1" x14ac:dyDescent="0.2">
      <c r="A23" s="475" t="s">
        <v>986</v>
      </c>
      <c r="B23" s="476" t="s">
        <v>338</v>
      </c>
      <c r="C23" s="791">
        <f>'Section E - Sewer Connection'!H215</f>
        <v>0</v>
      </c>
    </row>
    <row r="24" spans="1:3" ht="20.100000000000001" customHeight="1" x14ac:dyDescent="0.2">
      <c r="A24" s="475" t="s">
        <v>987</v>
      </c>
      <c r="B24" s="476" t="s">
        <v>990</v>
      </c>
      <c r="C24" s="791">
        <f>'Section E - Sewer Connection'!H260</f>
        <v>0</v>
      </c>
    </row>
    <row r="25" spans="1:3" ht="20.100000000000001" customHeight="1" x14ac:dyDescent="0.2">
      <c r="A25" s="481"/>
      <c r="B25" s="482" t="s">
        <v>971</v>
      </c>
      <c r="C25" s="792"/>
    </row>
    <row r="26" spans="1:3" ht="20.100000000000001" customHeight="1" x14ac:dyDescent="0.2">
      <c r="A26" s="475" t="s">
        <v>972</v>
      </c>
      <c r="B26" s="476" t="s">
        <v>960</v>
      </c>
      <c r="C26" s="791">
        <f>' F1 - Site Clearance '!H45</f>
        <v>50000</v>
      </c>
    </row>
    <row r="27" spans="1:3" ht="20.100000000000001" customHeight="1" x14ac:dyDescent="0.2">
      <c r="A27" s="475" t="s">
        <v>973</v>
      </c>
      <c r="B27" s="476" t="s">
        <v>961</v>
      </c>
      <c r="C27" s="791">
        <f>'F2 - Earthworks (Small Works)'!H45</f>
        <v>0</v>
      </c>
    </row>
    <row r="28" spans="1:3" ht="20.100000000000001" customHeight="1" x14ac:dyDescent="0.2">
      <c r="A28" s="475" t="s">
        <v>974</v>
      </c>
      <c r="B28" s="476" t="s">
        <v>962</v>
      </c>
      <c r="C28" s="791">
        <f>'F3 - Earthworks (Pipe Trenhes)'!H129</f>
        <v>30000</v>
      </c>
    </row>
    <row r="29" spans="1:3" ht="20.100000000000001" customHeight="1" x14ac:dyDescent="0.2">
      <c r="A29" s="475" t="s">
        <v>975</v>
      </c>
      <c r="B29" s="476" t="s">
        <v>963</v>
      </c>
      <c r="C29" s="791">
        <f>'F4 Earthworks (ROADS, SUBGRADE)'!H45</f>
        <v>0</v>
      </c>
    </row>
    <row r="30" spans="1:3" ht="20.100000000000001" customHeight="1" x14ac:dyDescent="0.2">
      <c r="A30" s="475" t="s">
        <v>976</v>
      </c>
      <c r="B30" s="476" t="s">
        <v>964</v>
      </c>
      <c r="C30" s="791">
        <f>'F5 - Constrete (Structural)'!H92</f>
        <v>0</v>
      </c>
    </row>
    <row r="31" spans="1:3" ht="20.100000000000001" customHeight="1" x14ac:dyDescent="0.2">
      <c r="A31" s="475" t="s">
        <v>977</v>
      </c>
      <c r="B31" s="476" t="s">
        <v>965</v>
      </c>
      <c r="C31" s="791">
        <f>'F6Precast Concrete (Structural)'!H48</f>
        <v>0</v>
      </c>
    </row>
    <row r="32" spans="1:3" ht="20.100000000000001" customHeight="1" x14ac:dyDescent="0.2">
      <c r="A32" s="475" t="s">
        <v>978</v>
      </c>
      <c r="B32" s="476" t="s">
        <v>966</v>
      </c>
      <c r="C32" s="791">
        <f>'F7 - Structural Steelwork'!H47</f>
        <v>0</v>
      </c>
    </row>
    <row r="33" spans="1:3" ht="20.100000000000001" customHeight="1" x14ac:dyDescent="0.2">
      <c r="A33" s="475" t="s">
        <v>979</v>
      </c>
      <c r="B33" s="476" t="s">
        <v>967</v>
      </c>
      <c r="C33" s="791">
        <f>'F8 - Subbase '!H48</f>
        <v>0</v>
      </c>
    </row>
    <row r="34" spans="1:3" ht="20.100000000000001" customHeight="1" x14ac:dyDescent="0.2">
      <c r="A34" s="475" t="s">
        <v>980</v>
      </c>
      <c r="B34" s="476" t="s">
        <v>968</v>
      </c>
      <c r="C34" s="791">
        <f>'F9 - Kerbing'!H40</f>
        <v>0</v>
      </c>
    </row>
    <row r="35" spans="1:3" ht="20.100000000000001" customHeight="1" x14ac:dyDescent="0.2">
      <c r="A35" s="475" t="s">
        <v>981</v>
      </c>
      <c r="B35" s="476" t="s">
        <v>969</v>
      </c>
      <c r="C35" s="791">
        <f>'F10 Miscellaneous'!H47</f>
        <v>370000</v>
      </c>
    </row>
    <row r="36" spans="1:3" ht="20.100000000000001" customHeight="1" x14ac:dyDescent="0.2">
      <c r="A36" s="475" t="s">
        <v>982</v>
      </c>
      <c r="B36" s="476" t="s">
        <v>970</v>
      </c>
      <c r="C36" s="791">
        <f>'Provisional Sums'!H83</f>
        <v>1860000</v>
      </c>
    </row>
    <row r="37" spans="1:3" ht="20.100000000000001" customHeight="1" x14ac:dyDescent="0.2">
      <c r="A37" s="286"/>
      <c r="B37" s="793" t="s">
        <v>200</v>
      </c>
      <c r="C37" s="794">
        <f>SUM(C7:C36)</f>
        <v>2905000</v>
      </c>
    </row>
    <row r="38" spans="1:3" ht="20.100000000000001" customHeight="1" x14ac:dyDescent="0.2">
      <c r="A38" s="125"/>
      <c r="B38" s="795" t="s">
        <v>984</v>
      </c>
      <c r="C38" s="796">
        <f>C37*0.06</f>
        <v>174300</v>
      </c>
    </row>
    <row r="39" spans="1:3" ht="20.100000000000001" customHeight="1" x14ac:dyDescent="0.2">
      <c r="A39" s="135"/>
      <c r="B39" s="795" t="s">
        <v>983</v>
      </c>
      <c r="C39" s="796">
        <f>ROUND(C37*0.1,2)</f>
        <v>290500</v>
      </c>
    </row>
    <row r="40" spans="1:3" ht="20.100000000000001" customHeight="1" x14ac:dyDescent="0.2">
      <c r="A40" s="286"/>
      <c r="B40" s="793" t="s">
        <v>201</v>
      </c>
      <c r="C40" s="794">
        <f>SUM(C37:C39)</f>
        <v>3369800</v>
      </c>
    </row>
    <row r="41" spans="1:3" ht="20.100000000000001" customHeight="1" x14ac:dyDescent="0.2">
      <c r="A41" s="287"/>
      <c r="B41" s="797" t="s">
        <v>199</v>
      </c>
      <c r="C41" s="796">
        <f>+ROUND(C40*0.15,2)</f>
        <v>505470</v>
      </c>
    </row>
    <row r="42" spans="1:3" ht="20.100000000000001" customHeight="1" x14ac:dyDescent="0.2">
      <c r="A42" s="288"/>
      <c r="B42" s="798" t="s">
        <v>68</v>
      </c>
      <c r="C42" s="794">
        <f>SUM(C41+C40)</f>
        <v>3875270</v>
      </c>
    </row>
    <row r="43" spans="1:3" ht="20.100000000000001" customHeight="1" x14ac:dyDescent="0.2">
      <c r="A43" s="145"/>
      <c r="B43" s="485"/>
      <c r="C43" s="503"/>
    </row>
  </sheetData>
  <sheetProtection algorithmName="SHA-512" hashValue="9T+dIyrj7RN3yM2lO/xjhCvkAYgYcbLtAY/Xqb4wCVN0va4ppAKIRDVnsiQBb5sspK57S5CTW1cNtHtVXWJY7w==" saltValue="Ig9LcaEknliVHk0nmW5iAQ==" spinCount="100000" sheet="1" objects="1" scenarios="1" selectLockedCells="1"/>
  <mergeCells count="1">
    <mergeCell ref="A3:C3"/>
  </mergeCells>
  <printOptions horizontalCentered="1"/>
  <pageMargins left="0.39370078740157483" right="0.39370078740157483" top="0.23" bottom="0.39370078740157483" header="0.19685039370078741" footer="0.19685039370078741"/>
  <pageSetup paperSize="9" scale="85" firstPageNumber="163" fitToWidth="0" fitToHeight="0"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8"/>
  <sheetViews>
    <sheetView showZeros="0" zoomScaleNormal="100" zoomScaleSheetLayoutView="85" workbookViewId="0">
      <selection activeCell="G73" sqref="G73"/>
    </sheetView>
  </sheetViews>
  <sheetFormatPr defaultRowHeight="16.5" x14ac:dyDescent="0.2"/>
  <cols>
    <col min="1" max="1" width="8" style="95" customWidth="1"/>
    <col min="2" max="2" width="9.7109375" style="95" customWidth="1"/>
    <col min="3" max="3" width="3" style="95" customWidth="1"/>
    <col min="4" max="4" width="45.7109375" style="95" customWidth="1"/>
    <col min="5" max="5" width="6.140625" style="124" customWidth="1"/>
    <col min="6" max="6" width="7.140625" style="153" customWidth="1"/>
    <col min="7" max="7" width="13.28515625" style="505" customWidth="1"/>
    <col min="8" max="8" width="13.28515625" style="508" customWidth="1"/>
    <col min="9" max="26" width="9.140625" style="682"/>
    <col min="27" max="16384" width="9.140625" style="95"/>
  </cols>
  <sheetData>
    <row r="1" spans="1:26" x14ac:dyDescent="0.2">
      <c r="A1" s="1" t="s">
        <v>1065</v>
      </c>
      <c r="B1" s="2"/>
      <c r="C1" s="3"/>
      <c r="D1" s="4"/>
      <c r="E1" s="5"/>
      <c r="F1" s="6"/>
      <c r="G1" s="504"/>
      <c r="H1" s="507"/>
    </row>
    <row r="2" spans="1:26" x14ac:dyDescent="0.2">
      <c r="A2" s="1" t="s">
        <v>1067</v>
      </c>
      <c r="B2" s="2"/>
      <c r="C2" s="3"/>
      <c r="D2" s="4"/>
      <c r="E2" s="5"/>
      <c r="F2" s="6"/>
      <c r="G2" s="504"/>
      <c r="H2" s="507"/>
    </row>
    <row r="3" spans="1:26" ht="34.5" customHeight="1" x14ac:dyDescent="0.2">
      <c r="A3" s="802" t="s">
        <v>1066</v>
      </c>
      <c r="B3" s="802"/>
      <c r="C3" s="802"/>
      <c r="D3" s="802"/>
      <c r="E3" s="802"/>
      <c r="F3" s="802"/>
      <c r="G3" s="802"/>
      <c r="H3" s="802"/>
    </row>
    <row r="4" spans="1:26" ht="17.25" thickBot="1" x14ac:dyDescent="0.25">
      <c r="G4" s="818" t="s">
        <v>1284</v>
      </c>
      <c r="H4" s="818"/>
    </row>
    <row r="5" spans="1:26" s="37" customFormat="1" ht="33.75" thickTop="1" x14ac:dyDescent="0.2">
      <c r="A5" s="319" t="s">
        <v>641</v>
      </c>
      <c r="B5" s="320" t="s">
        <v>642</v>
      </c>
      <c r="C5" s="321" t="s">
        <v>100</v>
      </c>
      <c r="D5" s="320" t="s">
        <v>57</v>
      </c>
      <c r="E5" s="322" t="s">
        <v>640</v>
      </c>
      <c r="F5" s="376" t="s">
        <v>639</v>
      </c>
      <c r="G5" s="667" t="s">
        <v>638</v>
      </c>
      <c r="H5" s="655" t="s">
        <v>637</v>
      </c>
      <c r="I5" s="619"/>
      <c r="J5" s="619"/>
      <c r="K5" s="619"/>
      <c r="L5" s="619"/>
      <c r="M5" s="619"/>
      <c r="N5" s="619"/>
      <c r="O5" s="619"/>
      <c r="P5" s="619"/>
      <c r="Q5" s="619"/>
      <c r="R5" s="619"/>
      <c r="S5" s="619"/>
      <c r="T5" s="619"/>
      <c r="U5" s="619"/>
      <c r="V5" s="619"/>
      <c r="W5" s="619"/>
      <c r="X5" s="619"/>
      <c r="Y5" s="619"/>
      <c r="Z5" s="619"/>
    </row>
    <row r="6" spans="1:26" x14ac:dyDescent="0.2">
      <c r="A6" s="323"/>
      <c r="B6" s="98"/>
      <c r="C6" s="98"/>
      <c r="D6" s="99"/>
      <c r="E6" s="100"/>
      <c r="F6" s="377"/>
      <c r="G6" s="668"/>
      <c r="H6" s="509"/>
    </row>
    <row r="7" spans="1:26" s="37" customFormat="1" x14ac:dyDescent="0.2">
      <c r="A7" s="324"/>
      <c r="B7" s="103"/>
      <c r="C7" s="104"/>
      <c r="D7" s="105" t="s">
        <v>339</v>
      </c>
      <c r="E7" s="106"/>
      <c r="F7" s="378"/>
      <c r="G7" s="506"/>
      <c r="H7" s="510"/>
      <c r="I7" s="619"/>
      <c r="J7" s="619"/>
      <c r="K7" s="619"/>
      <c r="L7" s="619"/>
      <c r="M7" s="619"/>
      <c r="N7" s="619"/>
      <c r="O7" s="619"/>
      <c r="P7" s="619"/>
      <c r="Q7" s="619"/>
      <c r="R7" s="619"/>
      <c r="S7" s="619"/>
      <c r="T7" s="619"/>
      <c r="U7" s="619"/>
      <c r="V7" s="619"/>
      <c r="W7" s="619"/>
      <c r="X7" s="619"/>
      <c r="Y7" s="619"/>
      <c r="Z7" s="619"/>
    </row>
    <row r="8" spans="1:26" s="37" customFormat="1" x14ac:dyDescent="0.2">
      <c r="A8" s="325"/>
      <c r="B8" s="108"/>
      <c r="C8" s="108"/>
      <c r="D8" s="109"/>
      <c r="E8" s="107"/>
      <c r="F8" s="379"/>
      <c r="G8" s="506"/>
      <c r="H8" s="511"/>
      <c r="I8" s="619"/>
      <c r="J8" s="619"/>
      <c r="K8" s="619"/>
      <c r="L8" s="619"/>
      <c r="M8" s="619"/>
      <c r="N8" s="619"/>
      <c r="O8" s="619"/>
      <c r="P8" s="619"/>
      <c r="Q8" s="619"/>
      <c r="R8" s="619"/>
      <c r="S8" s="619"/>
      <c r="T8" s="619"/>
      <c r="U8" s="619"/>
      <c r="V8" s="619"/>
      <c r="W8" s="619"/>
      <c r="X8" s="619"/>
      <c r="Y8" s="619"/>
      <c r="Z8" s="619"/>
    </row>
    <row r="9" spans="1:26" x14ac:dyDescent="0.2">
      <c r="A9" s="326"/>
      <c r="B9" s="111"/>
      <c r="C9" s="111"/>
      <c r="D9" s="112" t="s">
        <v>334</v>
      </c>
      <c r="E9" s="113"/>
      <c r="F9" s="380"/>
      <c r="G9" s="669"/>
      <c r="H9" s="512"/>
    </row>
    <row r="10" spans="1:26" x14ac:dyDescent="0.2">
      <c r="A10" s="327"/>
      <c r="B10" s="115"/>
      <c r="C10" s="115"/>
      <c r="D10" s="115"/>
      <c r="E10" s="100"/>
      <c r="F10" s="381"/>
      <c r="G10" s="668"/>
      <c r="H10" s="513"/>
    </row>
    <row r="11" spans="1:26" x14ac:dyDescent="0.2">
      <c r="A11" s="328" t="s">
        <v>70</v>
      </c>
      <c r="B11" s="116" t="s">
        <v>87</v>
      </c>
      <c r="C11" s="116"/>
      <c r="D11" s="117" t="s">
        <v>88</v>
      </c>
      <c r="E11" s="118"/>
      <c r="F11" s="381"/>
      <c r="G11" s="668"/>
      <c r="H11" s="514"/>
    </row>
    <row r="12" spans="1:26" x14ac:dyDescent="0.2">
      <c r="A12" s="327"/>
      <c r="B12" s="100"/>
      <c r="C12" s="100"/>
      <c r="D12" s="98"/>
      <c r="E12" s="100"/>
      <c r="F12" s="381"/>
      <c r="G12" s="670"/>
      <c r="H12" s="656"/>
    </row>
    <row r="13" spans="1:26" x14ac:dyDescent="0.2">
      <c r="A13" s="329" t="s">
        <v>342</v>
      </c>
      <c r="B13" s="116" t="s">
        <v>596</v>
      </c>
      <c r="C13" s="116"/>
      <c r="D13" s="98" t="s">
        <v>593</v>
      </c>
      <c r="E13" s="100" t="s">
        <v>43</v>
      </c>
      <c r="F13" s="381">
        <v>600</v>
      </c>
      <c r="G13" s="671"/>
      <c r="H13" s="657">
        <f>G13*F13</f>
        <v>0</v>
      </c>
    </row>
    <row r="14" spans="1:26" x14ac:dyDescent="0.2">
      <c r="A14" s="329"/>
      <c r="B14" s="100"/>
      <c r="C14" s="100"/>
      <c r="D14" s="98"/>
      <c r="E14" s="100"/>
      <c r="F14" s="381"/>
      <c r="G14" s="671"/>
      <c r="H14" s="657"/>
    </row>
    <row r="15" spans="1:26" x14ac:dyDescent="0.2">
      <c r="A15" s="329" t="s">
        <v>343</v>
      </c>
      <c r="B15" s="100" t="s">
        <v>44</v>
      </c>
      <c r="C15" s="100"/>
      <c r="D15" s="98" t="s">
        <v>89</v>
      </c>
      <c r="E15" s="100"/>
      <c r="F15" s="381">
        <v>0</v>
      </c>
      <c r="G15" s="671"/>
      <c r="H15" s="657"/>
    </row>
    <row r="16" spans="1:26" x14ac:dyDescent="0.2">
      <c r="A16" s="329"/>
      <c r="B16" s="100"/>
      <c r="C16" s="100"/>
      <c r="D16" s="98"/>
      <c r="E16" s="100"/>
      <c r="F16" s="381">
        <v>0</v>
      </c>
      <c r="G16" s="671"/>
      <c r="H16" s="657"/>
    </row>
    <row r="17" spans="1:8" x14ac:dyDescent="0.2">
      <c r="A17" s="329" t="s">
        <v>345</v>
      </c>
      <c r="B17" s="100"/>
      <c r="C17" s="100"/>
      <c r="D17" s="98" t="s">
        <v>90</v>
      </c>
      <c r="E17" s="100" t="s">
        <v>45</v>
      </c>
      <c r="F17" s="381">
        <v>2.4</v>
      </c>
      <c r="G17" s="671"/>
      <c r="H17" s="657">
        <f>G17*F17</f>
        <v>0</v>
      </c>
    </row>
    <row r="18" spans="1:8" x14ac:dyDescent="0.2">
      <c r="A18" s="329"/>
      <c r="B18" s="100"/>
      <c r="C18" s="100"/>
      <c r="D18" s="98"/>
      <c r="E18" s="100"/>
      <c r="F18" s="381">
        <v>0</v>
      </c>
      <c r="G18" s="671"/>
      <c r="H18" s="657"/>
    </row>
    <row r="19" spans="1:8" x14ac:dyDescent="0.2">
      <c r="A19" s="329" t="s">
        <v>346</v>
      </c>
      <c r="B19" s="100"/>
      <c r="C19" s="100"/>
      <c r="D19" s="98" t="s">
        <v>91</v>
      </c>
      <c r="E19" s="100" t="s">
        <v>45</v>
      </c>
      <c r="F19" s="381">
        <v>1.2</v>
      </c>
      <c r="G19" s="671"/>
      <c r="H19" s="657">
        <f>G19*F19</f>
        <v>0</v>
      </c>
    </row>
    <row r="20" spans="1:8" x14ac:dyDescent="0.2">
      <c r="A20" s="329"/>
      <c r="B20" s="100"/>
      <c r="C20" s="100"/>
      <c r="D20" s="98"/>
      <c r="E20" s="100"/>
      <c r="F20" s="381">
        <v>0</v>
      </c>
      <c r="G20" s="671"/>
      <c r="H20" s="657"/>
    </row>
    <row r="21" spans="1:8" x14ac:dyDescent="0.2">
      <c r="A21" s="329" t="s">
        <v>344</v>
      </c>
      <c r="B21" s="100" t="s">
        <v>53</v>
      </c>
      <c r="C21" s="100"/>
      <c r="D21" s="98" t="s">
        <v>646</v>
      </c>
      <c r="E21" s="100" t="s">
        <v>592</v>
      </c>
      <c r="F21" s="381">
        <v>1</v>
      </c>
      <c r="G21" s="671"/>
      <c r="H21" s="657" t="s">
        <v>69</v>
      </c>
    </row>
    <row r="22" spans="1:8" x14ac:dyDescent="0.2">
      <c r="A22" s="329"/>
      <c r="B22" s="100"/>
      <c r="C22" s="100"/>
      <c r="D22" s="98"/>
      <c r="E22" s="100"/>
      <c r="F22" s="381">
        <v>0</v>
      </c>
      <c r="G22" s="671"/>
      <c r="H22" s="657"/>
    </row>
    <row r="23" spans="1:8" x14ac:dyDescent="0.2">
      <c r="A23" s="329" t="s">
        <v>347</v>
      </c>
      <c r="B23" s="100" t="s">
        <v>595</v>
      </c>
      <c r="C23" s="100"/>
      <c r="D23" s="98" t="s">
        <v>594</v>
      </c>
      <c r="E23" s="100" t="s">
        <v>43</v>
      </c>
      <c r="F23" s="381">
        <v>1</v>
      </c>
      <c r="G23" s="671"/>
      <c r="H23" s="657" t="s">
        <v>69</v>
      </c>
    </row>
    <row r="24" spans="1:8" x14ac:dyDescent="0.2">
      <c r="A24" s="329"/>
      <c r="B24" s="100"/>
      <c r="C24" s="100"/>
      <c r="D24" s="98"/>
      <c r="E24" s="100"/>
      <c r="F24" s="381">
        <v>0</v>
      </c>
      <c r="G24" s="671"/>
      <c r="H24" s="657"/>
    </row>
    <row r="25" spans="1:8" x14ac:dyDescent="0.2">
      <c r="A25" s="329" t="s">
        <v>348</v>
      </c>
      <c r="B25" s="100" t="s">
        <v>94</v>
      </c>
      <c r="C25" s="100"/>
      <c r="D25" s="98" t="s">
        <v>95</v>
      </c>
      <c r="E25" s="100" t="s">
        <v>43</v>
      </c>
      <c r="F25" s="381">
        <v>1</v>
      </c>
      <c r="G25" s="671"/>
      <c r="H25" s="657" t="s">
        <v>69</v>
      </c>
    </row>
    <row r="26" spans="1:8" x14ac:dyDescent="0.2">
      <c r="A26" s="329"/>
      <c r="B26" s="100"/>
      <c r="C26" s="100"/>
      <c r="D26" s="98"/>
      <c r="E26" s="100"/>
      <c r="F26" s="381">
        <v>0</v>
      </c>
      <c r="G26" s="671"/>
      <c r="H26" s="657"/>
    </row>
    <row r="27" spans="1:8" x14ac:dyDescent="0.2">
      <c r="A27" s="329" t="s">
        <v>349</v>
      </c>
      <c r="B27" s="100" t="s">
        <v>94</v>
      </c>
      <c r="C27" s="100"/>
      <c r="D27" s="98" t="s">
        <v>96</v>
      </c>
      <c r="E27" s="100" t="s">
        <v>43</v>
      </c>
      <c r="F27" s="381">
        <v>24</v>
      </c>
      <c r="G27" s="671"/>
      <c r="H27" s="657" t="s">
        <v>69</v>
      </c>
    </row>
    <row r="28" spans="1:8" x14ac:dyDescent="0.2">
      <c r="A28" s="329"/>
      <c r="B28" s="100"/>
      <c r="C28" s="100"/>
      <c r="D28" s="98"/>
      <c r="E28" s="100"/>
      <c r="F28" s="381">
        <v>0</v>
      </c>
      <c r="G28" s="671"/>
      <c r="H28" s="657"/>
    </row>
    <row r="29" spans="1:8" ht="33" x14ac:dyDescent="0.2">
      <c r="A29" s="329" t="s">
        <v>350</v>
      </c>
      <c r="B29" s="100" t="s">
        <v>65</v>
      </c>
      <c r="C29" s="100"/>
      <c r="D29" s="98" t="s">
        <v>1106</v>
      </c>
      <c r="E29" s="100" t="s">
        <v>2</v>
      </c>
      <c r="F29" s="381">
        <v>1</v>
      </c>
      <c r="G29" s="671"/>
      <c r="H29" s="657" t="s">
        <v>69</v>
      </c>
    </row>
    <row r="30" spans="1:8" x14ac:dyDescent="0.2">
      <c r="A30" s="329"/>
      <c r="B30" s="100"/>
      <c r="C30" s="100"/>
      <c r="D30" s="98"/>
      <c r="E30" s="100"/>
      <c r="F30" s="381">
        <v>0</v>
      </c>
      <c r="G30" s="671"/>
      <c r="H30" s="657"/>
    </row>
    <row r="31" spans="1:8" ht="33" x14ac:dyDescent="0.2">
      <c r="A31" s="329" t="s">
        <v>351</v>
      </c>
      <c r="B31" s="100" t="s">
        <v>97</v>
      </c>
      <c r="C31" s="100"/>
      <c r="D31" s="98" t="s">
        <v>651</v>
      </c>
      <c r="E31" s="100" t="s">
        <v>98</v>
      </c>
      <c r="F31" s="381">
        <v>1</v>
      </c>
      <c r="G31" s="671"/>
      <c r="H31" s="657" t="s">
        <v>69</v>
      </c>
    </row>
    <row r="32" spans="1:8" x14ac:dyDescent="0.2">
      <c r="A32" s="329"/>
      <c r="B32" s="100"/>
      <c r="C32" s="100"/>
      <c r="D32" s="98"/>
      <c r="E32" s="100"/>
      <c r="F32" s="381">
        <v>0</v>
      </c>
      <c r="G32" s="671"/>
      <c r="H32" s="657"/>
    </row>
    <row r="33" spans="1:8" x14ac:dyDescent="0.2">
      <c r="A33" s="329" t="s">
        <v>352</v>
      </c>
      <c r="B33" s="116" t="s">
        <v>1063</v>
      </c>
      <c r="C33" s="116"/>
      <c r="D33" s="98" t="s">
        <v>204</v>
      </c>
      <c r="E33" s="100" t="s">
        <v>99</v>
      </c>
      <c r="F33" s="381">
        <v>90</v>
      </c>
      <c r="G33" s="671"/>
      <c r="H33" s="657">
        <f>G33*F33</f>
        <v>0</v>
      </c>
    </row>
    <row r="34" spans="1:8" x14ac:dyDescent="0.2">
      <c r="A34" s="327"/>
      <c r="B34" s="100"/>
      <c r="C34" s="100"/>
      <c r="D34" s="98"/>
      <c r="E34" s="100"/>
      <c r="F34" s="381"/>
      <c r="G34" s="672"/>
      <c r="H34" s="658"/>
    </row>
    <row r="35" spans="1:8" x14ac:dyDescent="0.2">
      <c r="A35" s="327"/>
      <c r="B35" s="119"/>
      <c r="C35" s="119"/>
      <c r="D35" s="98"/>
      <c r="E35" s="100"/>
      <c r="F35" s="381"/>
      <c r="G35" s="672"/>
      <c r="H35" s="658"/>
    </row>
    <row r="36" spans="1:8" x14ac:dyDescent="0.2">
      <c r="A36" s="327"/>
      <c r="B36" s="98"/>
      <c r="C36" s="98"/>
      <c r="D36" s="99"/>
      <c r="E36" s="100"/>
      <c r="F36" s="381"/>
      <c r="G36" s="672"/>
      <c r="H36" s="658"/>
    </row>
    <row r="37" spans="1:8" x14ac:dyDescent="0.2">
      <c r="A37" s="327"/>
      <c r="B37" s="119"/>
      <c r="C37" s="119"/>
      <c r="D37" s="119"/>
      <c r="E37" s="100"/>
      <c r="F37" s="381"/>
      <c r="G37" s="672"/>
      <c r="H37" s="658"/>
    </row>
    <row r="38" spans="1:8" x14ac:dyDescent="0.2">
      <c r="A38" s="327"/>
      <c r="B38" s="98"/>
      <c r="C38" s="98"/>
      <c r="D38" s="98"/>
      <c r="E38" s="100"/>
      <c r="F38" s="381"/>
      <c r="G38" s="672"/>
      <c r="H38" s="658"/>
    </row>
    <row r="39" spans="1:8" x14ac:dyDescent="0.2">
      <c r="A39" s="327"/>
      <c r="B39" s="119"/>
      <c r="C39" s="119"/>
      <c r="D39" s="119"/>
      <c r="E39" s="100"/>
      <c r="F39" s="381"/>
      <c r="G39" s="672"/>
      <c r="H39" s="658"/>
    </row>
    <row r="40" spans="1:8" x14ac:dyDescent="0.2">
      <c r="A40" s="327"/>
      <c r="B40" s="119"/>
      <c r="C40" s="119"/>
      <c r="D40" s="119"/>
      <c r="E40" s="100"/>
      <c r="F40" s="381"/>
      <c r="G40" s="672"/>
      <c r="H40" s="658"/>
    </row>
    <row r="41" spans="1:8" x14ac:dyDescent="0.2">
      <c r="A41" s="327"/>
      <c r="B41" s="98"/>
      <c r="C41" s="98"/>
      <c r="D41" s="119"/>
      <c r="E41" s="100"/>
      <c r="F41" s="381"/>
      <c r="G41" s="672"/>
      <c r="H41" s="658"/>
    </row>
    <row r="42" spans="1:8" x14ac:dyDescent="0.2">
      <c r="A42" s="327"/>
      <c r="B42" s="119"/>
      <c r="C42" s="119"/>
      <c r="D42" s="119"/>
      <c r="E42" s="100"/>
      <c r="F42" s="381"/>
      <c r="G42" s="672"/>
      <c r="H42" s="658"/>
    </row>
    <row r="43" spans="1:8" x14ac:dyDescent="0.2">
      <c r="A43" s="327"/>
      <c r="B43" s="120"/>
      <c r="C43" s="120"/>
      <c r="D43" s="98"/>
      <c r="E43" s="100"/>
      <c r="F43" s="381"/>
      <c r="G43" s="672"/>
      <c r="H43" s="658"/>
    </row>
    <row r="44" spans="1:8" x14ac:dyDescent="0.2">
      <c r="A44" s="327"/>
      <c r="B44" s="98"/>
      <c r="C44" s="98"/>
      <c r="D44" s="98"/>
      <c r="E44" s="100"/>
      <c r="F44" s="381"/>
      <c r="G44" s="672"/>
      <c r="H44" s="658"/>
    </row>
    <row r="45" spans="1:8" x14ac:dyDescent="0.2">
      <c r="A45" s="330"/>
      <c r="B45" s="99"/>
      <c r="C45" s="99"/>
      <c r="D45" s="119"/>
      <c r="E45" s="100"/>
      <c r="F45" s="381"/>
      <c r="G45" s="672"/>
      <c r="H45" s="658"/>
    </row>
    <row r="46" spans="1:8" x14ac:dyDescent="0.2">
      <c r="A46" s="330"/>
      <c r="B46" s="99"/>
      <c r="C46" s="99"/>
      <c r="D46" s="119"/>
      <c r="E46" s="100"/>
      <c r="F46" s="381"/>
      <c r="G46" s="672"/>
      <c r="H46" s="658"/>
    </row>
    <row r="47" spans="1:8" x14ac:dyDescent="0.2">
      <c r="A47" s="330"/>
      <c r="B47" s="99"/>
      <c r="C47" s="99"/>
      <c r="D47" s="119"/>
      <c r="E47" s="100"/>
      <c r="F47" s="381"/>
      <c r="G47" s="672"/>
      <c r="H47" s="658"/>
    </row>
    <row r="48" spans="1:8" x14ac:dyDescent="0.2">
      <c r="A48" s="327"/>
      <c r="B48" s="119"/>
      <c r="C48" s="119"/>
      <c r="D48" s="99"/>
      <c r="E48" s="100"/>
      <c r="F48" s="381"/>
      <c r="G48" s="672"/>
      <c r="H48" s="658"/>
    </row>
    <row r="49" spans="1:26" x14ac:dyDescent="0.2">
      <c r="A49" s="327"/>
      <c r="B49" s="119"/>
      <c r="C49" s="119"/>
      <c r="D49" s="119"/>
      <c r="E49" s="100"/>
      <c r="F49" s="381"/>
      <c r="G49" s="672"/>
      <c r="H49" s="658"/>
    </row>
    <row r="50" spans="1:26" x14ac:dyDescent="0.2">
      <c r="A50" s="327"/>
      <c r="B50" s="119"/>
      <c r="C50" s="119"/>
      <c r="D50" s="98"/>
      <c r="E50" s="100"/>
      <c r="F50" s="382"/>
      <c r="G50" s="670"/>
      <c r="H50" s="656"/>
    </row>
    <row r="51" spans="1:26" x14ac:dyDescent="0.2">
      <c r="A51" s="483" t="s">
        <v>647</v>
      </c>
      <c r="B51" s="484"/>
      <c r="C51" s="484"/>
      <c r="D51" s="484"/>
      <c r="E51" s="484"/>
      <c r="F51" s="484"/>
      <c r="G51" s="673"/>
      <c r="H51" s="659">
        <f>SUM(H6:H50)</f>
        <v>0</v>
      </c>
    </row>
    <row r="52" spans="1:26" x14ac:dyDescent="0.2">
      <c r="A52" s="330"/>
      <c r="B52" s="99"/>
      <c r="C52" s="99"/>
      <c r="D52" s="119"/>
      <c r="E52" s="100"/>
      <c r="F52" s="383"/>
      <c r="G52" s="672"/>
      <c r="H52" s="658"/>
    </row>
    <row r="53" spans="1:26" s="121" customFormat="1" ht="33" x14ac:dyDescent="0.2">
      <c r="A53" s="326"/>
      <c r="B53" s="111" t="s">
        <v>19</v>
      </c>
      <c r="C53" s="111"/>
      <c r="D53" s="112" t="s">
        <v>336</v>
      </c>
      <c r="E53" s="113"/>
      <c r="F53" s="380"/>
      <c r="G53" s="674"/>
      <c r="H53" s="660"/>
      <c r="I53" s="683"/>
      <c r="J53" s="683"/>
      <c r="K53" s="683"/>
      <c r="L53" s="683"/>
      <c r="M53" s="683"/>
      <c r="N53" s="683"/>
      <c r="O53" s="683"/>
      <c r="P53" s="683"/>
      <c r="Q53" s="683"/>
      <c r="R53" s="683"/>
      <c r="S53" s="683"/>
      <c r="T53" s="683"/>
      <c r="U53" s="683"/>
      <c r="V53" s="683"/>
      <c r="W53" s="683"/>
      <c r="X53" s="683"/>
      <c r="Y53" s="683"/>
      <c r="Z53" s="683"/>
    </row>
    <row r="54" spans="1:26" x14ac:dyDescent="0.2">
      <c r="A54" s="331"/>
      <c r="B54" s="123"/>
      <c r="C54" s="116"/>
      <c r="D54" s="115"/>
      <c r="E54" s="118"/>
      <c r="F54" s="381"/>
      <c r="G54" s="670"/>
      <c r="H54" s="661"/>
    </row>
    <row r="55" spans="1:26" x14ac:dyDescent="0.2">
      <c r="A55" s="332" t="s">
        <v>71</v>
      </c>
      <c r="B55" s="123">
        <v>8.1</v>
      </c>
      <c r="C55" s="122"/>
      <c r="D55" s="125" t="s">
        <v>79</v>
      </c>
      <c r="E55" s="118"/>
      <c r="F55" s="381">
        <v>0</v>
      </c>
      <c r="G55" s="670"/>
      <c r="H55" s="661"/>
    </row>
    <row r="56" spans="1:26" x14ac:dyDescent="0.2">
      <c r="A56" s="331"/>
      <c r="B56" s="123"/>
      <c r="C56" s="116"/>
      <c r="D56" s="126"/>
      <c r="E56" s="118"/>
      <c r="F56" s="381"/>
      <c r="G56" s="670"/>
      <c r="H56" s="661"/>
    </row>
    <row r="57" spans="1:26" ht="66" x14ac:dyDescent="0.2">
      <c r="A57" s="331" t="s">
        <v>72</v>
      </c>
      <c r="B57" s="123" t="s">
        <v>20</v>
      </c>
      <c r="C57" s="116"/>
      <c r="D57" s="127" t="s">
        <v>192</v>
      </c>
      <c r="E57" s="118"/>
      <c r="F57" s="381"/>
      <c r="G57" s="670"/>
      <c r="H57" s="661"/>
    </row>
    <row r="58" spans="1:26" x14ac:dyDescent="0.2">
      <c r="A58" s="331"/>
      <c r="B58" s="123"/>
      <c r="C58" s="116"/>
      <c r="D58" s="128"/>
      <c r="E58" s="118"/>
      <c r="F58" s="381"/>
      <c r="G58" s="672"/>
      <c r="H58" s="658"/>
    </row>
    <row r="59" spans="1:26" x14ac:dyDescent="0.2">
      <c r="A59" s="331" t="s">
        <v>353</v>
      </c>
      <c r="B59" s="123"/>
      <c r="C59" s="116"/>
      <c r="D59" s="98" t="s">
        <v>58</v>
      </c>
      <c r="E59" s="118" t="s">
        <v>21</v>
      </c>
      <c r="F59" s="384">
        <v>600</v>
      </c>
      <c r="G59" s="672"/>
      <c r="H59" s="658">
        <f>+ROUND(G59*F59,1)</f>
        <v>0</v>
      </c>
    </row>
    <row r="60" spans="1:26" x14ac:dyDescent="0.2">
      <c r="A60" s="331"/>
      <c r="B60" s="123"/>
      <c r="C60" s="116"/>
      <c r="D60" s="98"/>
      <c r="E60" s="118"/>
      <c r="F60" s="384"/>
      <c r="G60" s="672"/>
      <c r="H60" s="658"/>
    </row>
    <row r="61" spans="1:26" x14ac:dyDescent="0.2">
      <c r="A61" s="331" t="s">
        <v>354</v>
      </c>
      <c r="B61" s="123"/>
      <c r="C61" s="116"/>
      <c r="D61" s="98" t="s">
        <v>83</v>
      </c>
      <c r="E61" s="118" t="s">
        <v>21</v>
      </c>
      <c r="F61" s="384">
        <v>300</v>
      </c>
      <c r="G61" s="672"/>
      <c r="H61" s="658">
        <f>+ROUND(G61*F61,1)</f>
        <v>0</v>
      </c>
    </row>
    <row r="62" spans="1:26" x14ac:dyDescent="0.2">
      <c r="A62" s="331"/>
      <c r="B62" s="123"/>
      <c r="C62" s="116"/>
      <c r="D62" s="98"/>
      <c r="E62" s="118"/>
      <c r="F62" s="381"/>
      <c r="G62" s="672"/>
      <c r="H62" s="658"/>
    </row>
    <row r="63" spans="1:26" x14ac:dyDescent="0.2">
      <c r="A63" s="331" t="s">
        <v>355</v>
      </c>
      <c r="B63" s="123"/>
      <c r="C63" s="116"/>
      <c r="D63" s="98" t="s">
        <v>82</v>
      </c>
      <c r="E63" s="118" t="s">
        <v>21</v>
      </c>
      <c r="F63" s="384"/>
      <c r="G63" s="672"/>
      <c r="H63" s="657" t="s">
        <v>69</v>
      </c>
    </row>
    <row r="64" spans="1:26" x14ac:dyDescent="0.2">
      <c r="A64" s="331"/>
      <c r="B64" s="123"/>
      <c r="C64" s="116"/>
      <c r="D64" s="98"/>
      <c r="E64" s="118"/>
      <c r="F64" s="381"/>
      <c r="G64" s="672"/>
      <c r="H64" s="658"/>
    </row>
    <row r="65" spans="1:8" x14ac:dyDescent="0.2">
      <c r="A65" s="331" t="s">
        <v>356</v>
      </c>
      <c r="B65" s="123"/>
      <c r="C65" s="116"/>
      <c r="D65" s="98" t="s">
        <v>205</v>
      </c>
      <c r="E65" s="118" t="s">
        <v>21</v>
      </c>
      <c r="F65" s="384"/>
      <c r="G65" s="672"/>
      <c r="H65" s="657" t="s">
        <v>69</v>
      </c>
    </row>
    <row r="66" spans="1:8" x14ac:dyDescent="0.2">
      <c r="A66" s="331"/>
      <c r="B66" s="123"/>
      <c r="C66" s="116"/>
      <c r="D66" s="98"/>
      <c r="E66" s="118"/>
      <c r="F66" s="381"/>
      <c r="G66" s="672"/>
      <c r="H66" s="658"/>
    </row>
    <row r="67" spans="1:8" x14ac:dyDescent="0.2">
      <c r="A67" s="331" t="s">
        <v>357</v>
      </c>
      <c r="B67" s="123"/>
      <c r="C67" s="116"/>
      <c r="D67" s="98" t="s">
        <v>206</v>
      </c>
      <c r="E67" s="118" t="s">
        <v>21</v>
      </c>
      <c r="F67" s="384"/>
      <c r="G67" s="672"/>
      <c r="H67" s="657" t="s">
        <v>69</v>
      </c>
    </row>
    <row r="68" spans="1:8" x14ac:dyDescent="0.2">
      <c r="A68" s="331"/>
      <c r="B68" s="123"/>
      <c r="C68" s="116"/>
      <c r="D68" s="98"/>
      <c r="E68" s="118"/>
      <c r="F68" s="381"/>
      <c r="G68" s="672"/>
      <c r="H68" s="658"/>
    </row>
    <row r="69" spans="1:8" x14ac:dyDescent="0.2">
      <c r="A69" s="331" t="s">
        <v>73</v>
      </c>
      <c r="B69" s="123" t="s">
        <v>20</v>
      </c>
      <c r="C69" s="116"/>
      <c r="D69" s="115" t="s">
        <v>59</v>
      </c>
      <c r="E69" s="118"/>
      <c r="F69" s="381"/>
      <c r="G69" s="672"/>
      <c r="H69" s="658"/>
    </row>
    <row r="70" spans="1:8" x14ac:dyDescent="0.2">
      <c r="A70" s="331"/>
      <c r="B70" s="123"/>
      <c r="C70" s="116"/>
      <c r="D70" s="98"/>
      <c r="E70" s="118"/>
      <c r="F70" s="381"/>
      <c r="G70" s="672"/>
      <c r="H70" s="658"/>
    </row>
    <row r="71" spans="1:8" x14ac:dyDescent="0.2">
      <c r="A71" s="331" t="s">
        <v>358</v>
      </c>
      <c r="B71" s="123">
        <v>8.4</v>
      </c>
      <c r="C71" s="116"/>
      <c r="D71" s="98" t="s">
        <v>22</v>
      </c>
      <c r="E71" s="118" t="s">
        <v>21</v>
      </c>
      <c r="F71" s="384">
        <v>45</v>
      </c>
      <c r="G71" s="672"/>
      <c r="H71" s="684">
        <f>+ROUND(G71*F71,1)</f>
        <v>0</v>
      </c>
    </row>
    <row r="72" spans="1:8" x14ac:dyDescent="0.2">
      <c r="A72" s="331"/>
      <c r="B72" s="123"/>
      <c r="C72" s="116"/>
      <c r="D72" s="98"/>
      <c r="E72" s="129"/>
      <c r="F72" s="385"/>
      <c r="G72" s="672"/>
      <c r="H72" s="658"/>
    </row>
    <row r="73" spans="1:8" ht="49.5" x14ac:dyDescent="0.2">
      <c r="A73" s="331" t="s">
        <v>359</v>
      </c>
      <c r="B73" s="123">
        <v>8.5</v>
      </c>
      <c r="C73" s="130" t="s">
        <v>100</v>
      </c>
      <c r="D73" s="98" t="s">
        <v>23</v>
      </c>
      <c r="E73" s="118" t="s">
        <v>21</v>
      </c>
      <c r="F73" s="381"/>
      <c r="G73" s="672"/>
      <c r="H73" s="657" t="s">
        <v>69</v>
      </c>
    </row>
    <row r="74" spans="1:8" x14ac:dyDescent="0.2">
      <c r="A74" s="331"/>
      <c r="B74" s="123"/>
      <c r="C74" s="116"/>
      <c r="D74" s="98"/>
      <c r="E74" s="118"/>
      <c r="F74" s="381"/>
      <c r="G74" s="672"/>
      <c r="H74" s="658"/>
    </row>
    <row r="75" spans="1:8" ht="33" x14ac:dyDescent="0.2">
      <c r="A75" s="331" t="s">
        <v>360</v>
      </c>
      <c r="B75" s="123" t="s">
        <v>20</v>
      </c>
      <c r="C75" s="130" t="s">
        <v>100</v>
      </c>
      <c r="D75" s="131" t="s">
        <v>193</v>
      </c>
      <c r="E75" s="118" t="s">
        <v>21</v>
      </c>
      <c r="F75" s="384">
        <v>36</v>
      </c>
      <c r="G75" s="672"/>
      <c r="H75" s="658">
        <f>+ROUND(G75*F75,1)</f>
        <v>0</v>
      </c>
    </row>
    <row r="76" spans="1:8" x14ac:dyDescent="0.2">
      <c r="A76" s="331"/>
      <c r="B76" s="123"/>
      <c r="C76" s="116"/>
      <c r="D76" s="128"/>
      <c r="E76" s="118"/>
      <c r="F76" s="381"/>
      <c r="G76" s="672"/>
      <c r="H76" s="658"/>
    </row>
    <row r="77" spans="1:8" ht="33" x14ac:dyDescent="0.2">
      <c r="A77" s="331" t="s">
        <v>361</v>
      </c>
      <c r="B77" s="132"/>
      <c r="C77" s="130" t="s">
        <v>100</v>
      </c>
      <c r="D77" s="127" t="s">
        <v>597</v>
      </c>
      <c r="E77" s="118" t="s">
        <v>21</v>
      </c>
      <c r="F77" s="384">
        <v>25</v>
      </c>
      <c r="G77" s="671"/>
      <c r="H77" s="657">
        <f>+ROUND(G77*F77,1)</f>
        <v>0</v>
      </c>
    </row>
    <row r="78" spans="1:8" x14ac:dyDescent="0.2">
      <c r="A78" s="331"/>
      <c r="B78" s="123"/>
      <c r="C78" s="116"/>
      <c r="D78" s="128"/>
      <c r="E78" s="118"/>
      <c r="F78" s="381"/>
      <c r="G78" s="672"/>
      <c r="H78" s="658"/>
    </row>
    <row r="79" spans="1:8" x14ac:dyDescent="0.2">
      <c r="A79" s="331" t="s">
        <v>362</v>
      </c>
      <c r="B79" s="123"/>
      <c r="C79" s="122"/>
      <c r="D79" s="125" t="s">
        <v>60</v>
      </c>
      <c r="E79" s="118"/>
      <c r="F79" s="381"/>
      <c r="G79" s="672"/>
      <c r="H79" s="658"/>
    </row>
    <row r="80" spans="1:8" x14ac:dyDescent="0.2">
      <c r="A80" s="331"/>
      <c r="B80" s="123"/>
      <c r="C80" s="122"/>
      <c r="D80" s="133"/>
      <c r="E80" s="118"/>
      <c r="F80" s="381"/>
      <c r="G80" s="672"/>
      <c r="H80" s="658"/>
    </row>
    <row r="81" spans="1:26" x14ac:dyDescent="0.2">
      <c r="A81" s="331" t="s">
        <v>363</v>
      </c>
      <c r="B81" s="123"/>
      <c r="C81" s="122"/>
      <c r="D81" s="125" t="s">
        <v>24</v>
      </c>
      <c r="E81" s="118" t="s">
        <v>25</v>
      </c>
      <c r="F81" s="381"/>
      <c r="G81" s="672"/>
      <c r="H81" s="658"/>
    </row>
    <row r="82" spans="1:26" x14ac:dyDescent="0.2">
      <c r="A82" s="331"/>
      <c r="B82" s="123"/>
      <c r="C82" s="116"/>
      <c r="D82" s="98"/>
      <c r="E82" s="118"/>
      <c r="F82" s="381"/>
      <c r="G82" s="672"/>
      <c r="H82" s="658"/>
    </row>
    <row r="83" spans="1:26" x14ac:dyDescent="0.2">
      <c r="A83" s="331" t="s">
        <v>364</v>
      </c>
      <c r="B83" s="123" t="s">
        <v>26</v>
      </c>
      <c r="C83" s="116"/>
      <c r="D83" s="98" t="s">
        <v>685</v>
      </c>
      <c r="E83" s="118" t="s">
        <v>21</v>
      </c>
      <c r="F83" s="381"/>
      <c r="G83" s="672"/>
      <c r="H83" s="657" t="s">
        <v>69</v>
      </c>
    </row>
    <row r="84" spans="1:26" x14ac:dyDescent="0.2">
      <c r="A84" s="331"/>
      <c r="B84" s="123"/>
      <c r="C84" s="116"/>
      <c r="D84" s="98"/>
      <c r="E84" s="118"/>
      <c r="F84" s="381"/>
      <c r="G84" s="672"/>
      <c r="H84" s="658"/>
    </row>
    <row r="85" spans="1:26" x14ac:dyDescent="0.2">
      <c r="A85" s="331" t="s">
        <v>365</v>
      </c>
      <c r="B85" s="123" t="s">
        <v>26</v>
      </c>
      <c r="C85" s="116"/>
      <c r="D85" s="98" t="s">
        <v>194</v>
      </c>
      <c r="E85" s="118" t="s">
        <v>21</v>
      </c>
      <c r="F85" s="381"/>
      <c r="G85" s="672"/>
      <c r="H85" s="657" t="s">
        <v>69</v>
      </c>
    </row>
    <row r="86" spans="1:26" x14ac:dyDescent="0.2">
      <c r="A86" s="331"/>
      <c r="B86" s="123"/>
      <c r="C86" s="116"/>
      <c r="D86" s="98"/>
      <c r="E86" s="118"/>
      <c r="F86" s="381"/>
      <c r="G86" s="672"/>
      <c r="H86" s="658"/>
    </row>
    <row r="87" spans="1:26" x14ac:dyDescent="0.2">
      <c r="A87" s="331"/>
      <c r="B87" s="123"/>
      <c r="C87" s="116"/>
      <c r="D87" s="98"/>
      <c r="E87" s="118"/>
      <c r="F87" s="381"/>
      <c r="G87" s="672"/>
      <c r="H87" s="658"/>
    </row>
    <row r="88" spans="1:26" s="71" customFormat="1" x14ac:dyDescent="0.3">
      <c r="A88" s="298"/>
      <c r="B88" s="68"/>
      <c r="C88" s="68"/>
      <c r="D88" s="69" t="s">
        <v>643</v>
      </c>
      <c r="E88" s="70"/>
      <c r="F88" s="374"/>
      <c r="G88" s="675"/>
      <c r="H88" s="662">
        <f>SUM(H52:H87)</f>
        <v>0</v>
      </c>
      <c r="I88" s="633"/>
      <c r="J88" s="633"/>
      <c r="K88" s="633"/>
      <c r="L88" s="633"/>
      <c r="M88" s="633"/>
      <c r="N88" s="633"/>
      <c r="O88" s="633"/>
      <c r="P88" s="633"/>
      <c r="Q88" s="633"/>
      <c r="R88" s="633"/>
      <c r="S88" s="633"/>
      <c r="T88" s="633"/>
      <c r="U88" s="633"/>
      <c r="V88" s="633"/>
      <c r="W88" s="633"/>
      <c r="X88" s="633"/>
      <c r="Y88" s="633"/>
      <c r="Z88" s="633"/>
    </row>
    <row r="89" spans="1:26" s="71" customFormat="1" x14ac:dyDescent="0.3">
      <c r="A89" s="299"/>
      <c r="B89" s="72"/>
      <c r="C89" s="72"/>
      <c r="D89" s="73"/>
      <c r="E89" s="74"/>
      <c r="F89" s="375"/>
      <c r="G89" s="676"/>
      <c r="H89" s="663"/>
      <c r="I89" s="633"/>
      <c r="J89" s="633"/>
      <c r="K89" s="633"/>
      <c r="L89" s="633"/>
      <c r="M89" s="633"/>
      <c r="N89" s="633"/>
      <c r="O89" s="633"/>
      <c r="P89" s="633"/>
      <c r="Q89" s="633"/>
      <c r="R89" s="633"/>
      <c r="S89" s="633"/>
      <c r="T89" s="633"/>
      <c r="U89" s="633"/>
      <c r="V89" s="633"/>
      <c r="W89" s="633"/>
      <c r="X89" s="633"/>
      <c r="Y89" s="633"/>
      <c r="Z89" s="633"/>
    </row>
    <row r="90" spans="1:26" s="71" customFormat="1" x14ac:dyDescent="0.3">
      <c r="A90" s="298"/>
      <c r="B90" s="68"/>
      <c r="C90" s="68"/>
      <c r="D90" s="69"/>
      <c r="E90" s="70"/>
      <c r="F90" s="374"/>
      <c r="G90" s="675"/>
      <c r="H90" s="662"/>
      <c r="I90" s="633"/>
      <c r="J90" s="633"/>
      <c r="K90" s="633"/>
      <c r="L90" s="633"/>
      <c r="M90" s="633"/>
      <c r="N90" s="633"/>
      <c r="O90" s="633"/>
      <c r="P90" s="633"/>
      <c r="Q90" s="633"/>
      <c r="R90" s="633"/>
      <c r="S90" s="633"/>
      <c r="T90" s="633"/>
      <c r="U90" s="633"/>
      <c r="V90" s="633"/>
      <c r="W90" s="633"/>
      <c r="X90" s="633"/>
      <c r="Y90" s="633"/>
      <c r="Z90" s="633"/>
    </row>
    <row r="91" spans="1:26" s="71" customFormat="1" x14ac:dyDescent="0.3">
      <c r="A91" s="298"/>
      <c r="B91" s="68"/>
      <c r="C91" s="68"/>
      <c r="D91" s="69" t="s">
        <v>644</v>
      </c>
      <c r="E91" s="70"/>
      <c r="F91" s="374"/>
      <c r="G91" s="675"/>
      <c r="H91" s="662">
        <f>H88</f>
        <v>0</v>
      </c>
      <c r="I91" s="633"/>
      <c r="J91" s="633"/>
      <c r="K91" s="633"/>
      <c r="L91" s="633"/>
      <c r="M91" s="633"/>
      <c r="N91" s="633"/>
      <c r="O91" s="633"/>
      <c r="P91" s="633"/>
      <c r="Q91" s="633"/>
      <c r="R91" s="633"/>
      <c r="S91" s="633"/>
      <c r="T91" s="633"/>
      <c r="U91" s="633"/>
      <c r="V91" s="633"/>
      <c r="W91" s="633"/>
      <c r="X91" s="633"/>
      <c r="Y91" s="633"/>
      <c r="Z91" s="633"/>
    </row>
    <row r="92" spans="1:26" x14ac:dyDescent="0.2">
      <c r="A92" s="331"/>
      <c r="B92" s="123"/>
      <c r="C92" s="116"/>
      <c r="D92" s="98"/>
      <c r="E92" s="118"/>
      <c r="F92" s="381"/>
      <c r="G92" s="672"/>
      <c r="H92" s="658"/>
    </row>
    <row r="93" spans="1:26" ht="49.5" x14ac:dyDescent="0.2">
      <c r="A93" s="331" t="s">
        <v>366</v>
      </c>
      <c r="B93" s="123" t="s">
        <v>26</v>
      </c>
      <c r="C93" s="116"/>
      <c r="D93" s="134" t="s">
        <v>195</v>
      </c>
      <c r="E93" s="118" t="s">
        <v>21</v>
      </c>
      <c r="F93" s="381"/>
      <c r="G93" s="672"/>
      <c r="H93" s="657" t="s">
        <v>69</v>
      </c>
    </row>
    <row r="94" spans="1:26" x14ac:dyDescent="0.2">
      <c r="A94" s="331"/>
      <c r="B94" s="123"/>
      <c r="C94" s="116"/>
      <c r="D94" s="98"/>
      <c r="E94" s="118"/>
      <c r="F94" s="381"/>
      <c r="G94" s="672"/>
      <c r="H94" s="658"/>
    </row>
    <row r="95" spans="1:26" x14ac:dyDescent="0.2">
      <c r="A95" s="331" t="s">
        <v>367</v>
      </c>
      <c r="B95" s="123" t="s">
        <v>27</v>
      </c>
      <c r="C95" s="122"/>
      <c r="D95" s="135" t="s">
        <v>28</v>
      </c>
      <c r="E95" s="118" t="s">
        <v>21</v>
      </c>
      <c r="F95" s="381"/>
      <c r="G95" s="672"/>
      <c r="H95" s="657" t="s">
        <v>69</v>
      </c>
    </row>
    <row r="96" spans="1:26" x14ac:dyDescent="0.2">
      <c r="A96" s="331"/>
      <c r="B96" s="123"/>
      <c r="C96" s="122"/>
      <c r="D96" s="133"/>
      <c r="E96" s="114"/>
      <c r="F96" s="381"/>
      <c r="G96" s="672"/>
      <c r="H96" s="658"/>
    </row>
    <row r="97" spans="1:8" x14ac:dyDescent="0.2">
      <c r="A97" s="331" t="s">
        <v>368</v>
      </c>
      <c r="B97" s="123"/>
      <c r="C97" s="122"/>
      <c r="D97" s="125" t="s">
        <v>78</v>
      </c>
      <c r="E97" s="114"/>
      <c r="F97" s="381"/>
      <c r="G97" s="671"/>
      <c r="H97" s="657"/>
    </row>
    <row r="98" spans="1:8" x14ac:dyDescent="0.2">
      <c r="A98" s="331" t="s">
        <v>369</v>
      </c>
      <c r="B98" s="123" t="s">
        <v>29</v>
      </c>
      <c r="C98" s="116"/>
      <c r="D98" s="98" t="s">
        <v>61</v>
      </c>
      <c r="E98" s="114"/>
      <c r="F98" s="381"/>
      <c r="G98" s="671"/>
      <c r="H98" s="657"/>
    </row>
    <row r="99" spans="1:8" x14ac:dyDescent="0.2">
      <c r="A99" s="331"/>
      <c r="B99" s="123"/>
      <c r="C99" s="116"/>
      <c r="D99" s="98"/>
      <c r="E99" s="114"/>
      <c r="F99" s="381"/>
      <c r="G99" s="671"/>
      <c r="H99" s="657"/>
    </row>
    <row r="100" spans="1:8" x14ac:dyDescent="0.2">
      <c r="A100" s="331" t="s">
        <v>370</v>
      </c>
      <c r="B100" s="123"/>
      <c r="C100" s="116"/>
      <c r="D100" s="98" t="s">
        <v>30</v>
      </c>
      <c r="E100" s="118" t="s">
        <v>31</v>
      </c>
      <c r="F100" s="381"/>
      <c r="G100" s="671"/>
      <c r="H100" s="657" t="s">
        <v>69</v>
      </c>
    </row>
    <row r="101" spans="1:8" x14ac:dyDescent="0.2">
      <c r="A101" s="331"/>
      <c r="B101" s="123"/>
      <c r="C101" s="116"/>
      <c r="D101" s="98"/>
      <c r="E101" s="114"/>
      <c r="F101" s="381"/>
      <c r="G101" s="671"/>
      <c r="H101" s="657"/>
    </row>
    <row r="102" spans="1:8" x14ac:dyDescent="0.2">
      <c r="A102" s="331" t="s">
        <v>371</v>
      </c>
      <c r="B102" s="123"/>
      <c r="C102" s="116"/>
      <c r="D102" s="98" t="s">
        <v>32</v>
      </c>
      <c r="E102" s="118" t="s">
        <v>31</v>
      </c>
      <c r="F102" s="381"/>
      <c r="G102" s="671"/>
      <c r="H102" s="657" t="s">
        <v>69</v>
      </c>
    </row>
    <row r="103" spans="1:8" x14ac:dyDescent="0.2">
      <c r="A103" s="331"/>
      <c r="B103" s="123"/>
      <c r="C103" s="116"/>
      <c r="D103" s="98"/>
      <c r="E103" s="114"/>
      <c r="F103" s="381"/>
      <c r="G103" s="671"/>
      <c r="H103" s="657"/>
    </row>
    <row r="104" spans="1:8" x14ac:dyDescent="0.2">
      <c r="A104" s="331" t="s">
        <v>372</v>
      </c>
      <c r="B104" s="123"/>
      <c r="C104" s="116"/>
      <c r="D104" s="98" t="s">
        <v>33</v>
      </c>
      <c r="E104" s="118" t="s">
        <v>31</v>
      </c>
      <c r="F104" s="381"/>
      <c r="G104" s="671"/>
      <c r="H104" s="657" t="s">
        <v>69</v>
      </c>
    </row>
    <row r="105" spans="1:8" x14ac:dyDescent="0.2">
      <c r="A105" s="331"/>
      <c r="B105" s="123"/>
      <c r="C105" s="116"/>
      <c r="D105" s="98"/>
      <c r="E105" s="114"/>
      <c r="F105" s="381"/>
      <c r="G105" s="671"/>
      <c r="H105" s="657"/>
    </row>
    <row r="106" spans="1:8" x14ac:dyDescent="0.2">
      <c r="A106" s="331" t="s">
        <v>373</v>
      </c>
      <c r="B106" s="123"/>
      <c r="C106" s="116"/>
      <c r="D106" s="98" t="s">
        <v>34</v>
      </c>
      <c r="E106" s="118" t="s">
        <v>31</v>
      </c>
      <c r="F106" s="381"/>
      <c r="G106" s="671"/>
      <c r="H106" s="657" t="s">
        <v>69</v>
      </c>
    </row>
    <row r="107" spans="1:8" x14ac:dyDescent="0.2">
      <c r="A107" s="331"/>
      <c r="B107" s="123"/>
      <c r="C107" s="116"/>
      <c r="D107" s="98"/>
      <c r="E107" s="114"/>
      <c r="F107" s="381"/>
      <c r="G107" s="671"/>
      <c r="H107" s="657"/>
    </row>
    <row r="108" spans="1:8" x14ac:dyDescent="0.2">
      <c r="A108" s="331" t="s">
        <v>374</v>
      </c>
      <c r="B108" s="123"/>
      <c r="C108" s="116"/>
      <c r="D108" s="98" t="s">
        <v>35</v>
      </c>
      <c r="E108" s="118" t="s">
        <v>31</v>
      </c>
      <c r="F108" s="381"/>
      <c r="G108" s="671"/>
      <c r="H108" s="657" t="s">
        <v>69</v>
      </c>
    </row>
    <row r="109" spans="1:8" x14ac:dyDescent="0.2">
      <c r="A109" s="331"/>
      <c r="B109" s="123"/>
      <c r="C109" s="116"/>
      <c r="D109" s="98"/>
      <c r="E109" s="114"/>
      <c r="F109" s="381"/>
      <c r="G109" s="671"/>
      <c r="H109" s="657"/>
    </row>
    <row r="110" spans="1:8" x14ac:dyDescent="0.2">
      <c r="A110" s="331" t="s">
        <v>375</v>
      </c>
      <c r="B110" s="123"/>
      <c r="C110" s="116"/>
      <c r="D110" s="98" t="s">
        <v>36</v>
      </c>
      <c r="E110" s="118" t="s">
        <v>31</v>
      </c>
      <c r="F110" s="381"/>
      <c r="G110" s="671"/>
      <c r="H110" s="657" t="s">
        <v>69</v>
      </c>
    </row>
    <row r="111" spans="1:8" x14ac:dyDescent="0.2">
      <c r="A111" s="331"/>
      <c r="B111" s="123"/>
      <c r="C111" s="116"/>
      <c r="D111" s="98"/>
      <c r="E111" s="118"/>
      <c r="F111" s="381"/>
      <c r="G111" s="671"/>
      <c r="H111" s="657"/>
    </row>
    <row r="112" spans="1:8" x14ac:dyDescent="0.2">
      <c r="A112" s="331" t="s">
        <v>376</v>
      </c>
      <c r="B112" s="123" t="s">
        <v>29</v>
      </c>
      <c r="C112" s="116"/>
      <c r="D112" s="98" t="s">
        <v>62</v>
      </c>
      <c r="E112" s="118" t="s">
        <v>25</v>
      </c>
      <c r="F112" s="381"/>
      <c r="G112" s="671"/>
      <c r="H112" s="657"/>
    </row>
    <row r="113" spans="1:8" x14ac:dyDescent="0.2">
      <c r="A113" s="331"/>
      <c r="B113" s="123"/>
      <c r="C113" s="116"/>
      <c r="D113" s="98"/>
      <c r="E113" s="118"/>
      <c r="F113" s="381"/>
      <c r="G113" s="671"/>
      <c r="H113" s="657"/>
    </row>
    <row r="114" spans="1:8" x14ac:dyDescent="0.2">
      <c r="A114" s="331" t="s">
        <v>377</v>
      </c>
      <c r="B114" s="123"/>
      <c r="C114" s="116"/>
      <c r="D114" s="98" t="s">
        <v>30</v>
      </c>
      <c r="E114" s="118" t="s">
        <v>43</v>
      </c>
      <c r="F114" s="381"/>
      <c r="G114" s="671"/>
      <c r="H114" s="657" t="s">
        <v>69</v>
      </c>
    </row>
    <row r="115" spans="1:8" x14ac:dyDescent="0.2">
      <c r="A115" s="331"/>
      <c r="B115" s="123"/>
      <c r="C115" s="116"/>
      <c r="D115" s="98"/>
      <c r="E115" s="114"/>
      <c r="F115" s="381"/>
      <c r="G115" s="671"/>
      <c r="H115" s="657"/>
    </row>
    <row r="116" spans="1:8" x14ac:dyDescent="0.2">
      <c r="A116" s="331" t="s">
        <v>378</v>
      </c>
      <c r="B116" s="123"/>
      <c r="C116" s="116"/>
      <c r="D116" s="98" t="s">
        <v>32</v>
      </c>
      <c r="E116" s="118" t="s">
        <v>43</v>
      </c>
      <c r="F116" s="381"/>
      <c r="G116" s="671"/>
      <c r="H116" s="657" t="s">
        <v>69</v>
      </c>
    </row>
    <row r="117" spans="1:8" x14ac:dyDescent="0.2">
      <c r="A117" s="331"/>
      <c r="B117" s="123"/>
      <c r="C117" s="116"/>
      <c r="D117" s="98"/>
      <c r="E117" s="114"/>
      <c r="F117" s="381"/>
      <c r="G117" s="671"/>
      <c r="H117" s="657"/>
    </row>
    <row r="118" spans="1:8" x14ac:dyDescent="0.2">
      <c r="A118" s="331" t="s">
        <v>379</v>
      </c>
      <c r="B118" s="123"/>
      <c r="C118" s="116"/>
      <c r="D118" s="98" t="s">
        <v>33</v>
      </c>
      <c r="E118" s="118" t="s">
        <v>43</v>
      </c>
      <c r="F118" s="381"/>
      <c r="G118" s="671"/>
      <c r="H118" s="657" t="s">
        <v>69</v>
      </c>
    </row>
    <row r="119" spans="1:8" x14ac:dyDescent="0.2">
      <c r="A119" s="331"/>
      <c r="B119" s="123"/>
      <c r="C119" s="116"/>
      <c r="D119" s="98"/>
      <c r="E119" s="114"/>
      <c r="F119" s="381"/>
      <c r="G119" s="671"/>
      <c r="H119" s="657"/>
    </row>
    <row r="120" spans="1:8" x14ac:dyDescent="0.2">
      <c r="A120" s="331" t="s">
        <v>380</v>
      </c>
      <c r="B120" s="123"/>
      <c r="C120" s="116"/>
      <c r="D120" s="98" t="s">
        <v>34</v>
      </c>
      <c r="E120" s="118" t="s">
        <v>43</v>
      </c>
      <c r="F120" s="381"/>
      <c r="G120" s="671"/>
      <c r="H120" s="657" t="s">
        <v>69</v>
      </c>
    </row>
    <row r="121" spans="1:8" x14ac:dyDescent="0.2">
      <c r="A121" s="331"/>
      <c r="B121" s="123"/>
      <c r="C121" s="116"/>
      <c r="D121" s="98"/>
      <c r="E121" s="114"/>
      <c r="F121" s="381"/>
      <c r="G121" s="671"/>
      <c r="H121" s="657"/>
    </row>
    <row r="122" spans="1:8" x14ac:dyDescent="0.2">
      <c r="A122" s="331" t="s">
        <v>381</v>
      </c>
      <c r="B122" s="123"/>
      <c r="C122" s="116"/>
      <c r="D122" s="98" t="s">
        <v>35</v>
      </c>
      <c r="E122" s="118" t="s">
        <v>43</v>
      </c>
      <c r="F122" s="381"/>
      <c r="G122" s="671"/>
      <c r="H122" s="657" t="s">
        <v>69</v>
      </c>
    </row>
    <row r="123" spans="1:8" x14ac:dyDescent="0.2">
      <c r="A123" s="331"/>
      <c r="B123" s="123"/>
      <c r="C123" s="116"/>
      <c r="D123" s="98"/>
      <c r="E123" s="114"/>
      <c r="F123" s="381"/>
      <c r="G123" s="671"/>
      <c r="H123" s="657"/>
    </row>
    <row r="124" spans="1:8" x14ac:dyDescent="0.2">
      <c r="A124" s="331" t="s">
        <v>382</v>
      </c>
      <c r="B124" s="123"/>
      <c r="C124" s="116"/>
      <c r="D124" s="98" t="s">
        <v>36</v>
      </c>
      <c r="E124" s="118" t="s">
        <v>43</v>
      </c>
      <c r="F124" s="381"/>
      <c r="G124" s="671"/>
      <c r="H124" s="657" t="s">
        <v>69</v>
      </c>
    </row>
    <row r="125" spans="1:8" x14ac:dyDescent="0.2">
      <c r="A125" s="331"/>
      <c r="B125" s="123"/>
      <c r="C125" s="116"/>
      <c r="D125" s="98"/>
      <c r="E125" s="118"/>
      <c r="F125" s="381"/>
      <c r="G125" s="671"/>
      <c r="H125" s="657"/>
    </row>
    <row r="126" spans="1:8" x14ac:dyDescent="0.2">
      <c r="A126" s="331" t="s">
        <v>383</v>
      </c>
      <c r="B126" s="123" t="s">
        <v>37</v>
      </c>
      <c r="C126" s="122"/>
      <c r="D126" s="125" t="s">
        <v>63</v>
      </c>
      <c r="E126" s="118"/>
      <c r="F126" s="381"/>
      <c r="G126" s="671"/>
      <c r="H126" s="657"/>
    </row>
    <row r="127" spans="1:8" x14ac:dyDescent="0.2">
      <c r="A127" s="331" t="s">
        <v>384</v>
      </c>
      <c r="B127" s="123" t="s">
        <v>38</v>
      </c>
      <c r="C127" s="122"/>
      <c r="D127" s="135" t="s">
        <v>39</v>
      </c>
      <c r="E127" s="118"/>
      <c r="F127" s="381"/>
      <c r="G127" s="671"/>
      <c r="H127" s="657"/>
    </row>
    <row r="128" spans="1:8" x14ac:dyDescent="0.2">
      <c r="A128" s="331"/>
      <c r="B128" s="123"/>
      <c r="C128" s="116"/>
      <c r="D128" s="98"/>
      <c r="E128" s="118"/>
      <c r="F128" s="381"/>
      <c r="G128" s="671"/>
      <c r="H128" s="657"/>
    </row>
    <row r="129" spans="1:8" x14ac:dyDescent="0.2">
      <c r="A129" s="331" t="s">
        <v>385</v>
      </c>
      <c r="B129" s="123" t="s">
        <v>25</v>
      </c>
      <c r="C129" s="116"/>
      <c r="D129" s="98" t="s">
        <v>64</v>
      </c>
      <c r="E129" s="118" t="s">
        <v>40</v>
      </c>
      <c r="F129" s="381"/>
      <c r="G129" s="671"/>
      <c r="H129" s="657" t="s">
        <v>69</v>
      </c>
    </row>
    <row r="130" spans="1:8" x14ac:dyDescent="0.2">
      <c r="A130" s="331"/>
      <c r="B130" s="123"/>
      <c r="C130" s="116"/>
      <c r="D130" s="98"/>
      <c r="E130" s="118"/>
      <c r="F130" s="381"/>
      <c r="G130" s="671"/>
      <c r="H130" s="657"/>
    </row>
    <row r="131" spans="1:8" x14ac:dyDescent="0.2">
      <c r="A131" s="331" t="s">
        <v>386</v>
      </c>
      <c r="B131" s="123"/>
      <c r="C131" s="116"/>
      <c r="D131" s="98" t="s">
        <v>196</v>
      </c>
      <c r="E131" s="118" t="s">
        <v>40</v>
      </c>
      <c r="F131" s="381"/>
      <c r="G131" s="671"/>
      <c r="H131" s="657" t="s">
        <v>69</v>
      </c>
    </row>
    <row r="132" spans="1:8" x14ac:dyDescent="0.2">
      <c r="A132" s="331"/>
      <c r="B132" s="123"/>
      <c r="C132" s="116"/>
      <c r="D132" s="98"/>
      <c r="E132" s="118"/>
      <c r="F132" s="381"/>
      <c r="G132" s="671"/>
      <c r="H132" s="657"/>
    </row>
    <row r="133" spans="1:8" x14ac:dyDescent="0.2">
      <c r="A133" s="331"/>
      <c r="B133" s="123"/>
      <c r="C133" s="116"/>
      <c r="D133" s="98"/>
      <c r="E133" s="118"/>
      <c r="F133" s="381"/>
      <c r="G133" s="671"/>
      <c r="H133" s="657"/>
    </row>
    <row r="134" spans="1:8" x14ac:dyDescent="0.2">
      <c r="A134" s="331"/>
      <c r="B134" s="123"/>
      <c r="C134" s="116"/>
      <c r="D134" s="136"/>
      <c r="E134" s="118"/>
      <c r="F134" s="381"/>
      <c r="G134" s="672"/>
      <c r="H134" s="658"/>
    </row>
    <row r="135" spans="1:8" x14ac:dyDescent="0.2">
      <c r="A135" s="333" t="s">
        <v>648</v>
      </c>
      <c r="B135" s="137"/>
      <c r="C135" s="138"/>
      <c r="D135" s="139"/>
      <c r="E135" s="139"/>
      <c r="F135" s="386"/>
      <c r="G135" s="677"/>
      <c r="H135" s="664">
        <f>SUM(H90:H134)</f>
        <v>0</v>
      </c>
    </row>
    <row r="136" spans="1:8" x14ac:dyDescent="0.2">
      <c r="A136" s="334"/>
      <c r="B136" s="140"/>
      <c r="C136" s="123"/>
      <c r="D136" s="141"/>
      <c r="E136" s="118"/>
      <c r="F136" s="381"/>
      <c r="G136" s="678"/>
      <c r="H136" s="661"/>
    </row>
    <row r="137" spans="1:8" ht="33" x14ac:dyDescent="0.2">
      <c r="A137" s="335" t="s">
        <v>92</v>
      </c>
      <c r="B137" s="142" t="s">
        <v>41</v>
      </c>
      <c r="C137" s="110"/>
      <c r="D137" s="112" t="s">
        <v>337</v>
      </c>
      <c r="E137" s="113"/>
      <c r="F137" s="380"/>
      <c r="G137" s="674"/>
      <c r="H137" s="660"/>
    </row>
    <row r="138" spans="1:8" x14ac:dyDescent="0.2">
      <c r="A138" s="334"/>
      <c r="B138" s="140"/>
      <c r="C138" s="123"/>
      <c r="D138" s="141"/>
      <c r="E138" s="118"/>
      <c r="F138" s="381"/>
      <c r="G138" s="678"/>
      <c r="H138" s="661"/>
    </row>
    <row r="139" spans="1:8" ht="33" x14ac:dyDescent="0.2">
      <c r="A139" s="334" t="s">
        <v>387</v>
      </c>
      <c r="B139" s="140" t="s">
        <v>42</v>
      </c>
      <c r="C139" s="123"/>
      <c r="D139" s="143" t="s">
        <v>598</v>
      </c>
      <c r="E139" s="118"/>
      <c r="F139" s="381"/>
      <c r="G139" s="678"/>
      <c r="H139" s="661"/>
    </row>
    <row r="140" spans="1:8" x14ac:dyDescent="0.2">
      <c r="A140" s="334"/>
      <c r="B140" s="140"/>
      <c r="C140" s="123"/>
      <c r="D140" s="141"/>
      <c r="E140" s="118"/>
      <c r="F140" s="381"/>
      <c r="G140" s="678"/>
      <c r="H140" s="661"/>
    </row>
    <row r="141" spans="1:8" x14ac:dyDescent="0.2">
      <c r="A141" s="334" t="s">
        <v>388</v>
      </c>
      <c r="B141" s="140"/>
      <c r="C141" s="123"/>
      <c r="D141" s="98" t="s">
        <v>599</v>
      </c>
      <c r="E141" s="118" t="s">
        <v>43</v>
      </c>
      <c r="F141" s="384">
        <v>600</v>
      </c>
      <c r="G141" s="671"/>
      <c r="H141" s="657">
        <f>+ROUND(G141*F141,1)</f>
        <v>0</v>
      </c>
    </row>
    <row r="142" spans="1:8" x14ac:dyDescent="0.2">
      <c r="A142" s="334"/>
      <c r="B142" s="140"/>
      <c r="C142" s="123"/>
      <c r="D142" s="144"/>
      <c r="E142" s="118"/>
      <c r="F142" s="381"/>
      <c r="G142" s="671"/>
      <c r="H142" s="657"/>
    </row>
    <row r="143" spans="1:8" x14ac:dyDescent="0.2">
      <c r="A143" s="334" t="s">
        <v>389</v>
      </c>
      <c r="B143" s="140" t="s">
        <v>44</v>
      </c>
      <c r="C143" s="123"/>
      <c r="D143" s="145" t="s">
        <v>600</v>
      </c>
      <c r="E143" s="118"/>
      <c r="F143" s="381"/>
      <c r="G143" s="671"/>
      <c r="H143" s="657"/>
    </row>
    <row r="144" spans="1:8" x14ac:dyDescent="0.2">
      <c r="A144" s="334"/>
      <c r="B144" s="140"/>
      <c r="C144" s="123"/>
      <c r="D144" s="141"/>
      <c r="E144" s="118"/>
      <c r="F144" s="381"/>
      <c r="G144" s="671"/>
      <c r="H144" s="657"/>
    </row>
    <row r="145" spans="1:8" ht="66" x14ac:dyDescent="0.2">
      <c r="A145" s="334"/>
      <c r="B145" s="140"/>
      <c r="C145" s="123"/>
      <c r="D145" s="144" t="s">
        <v>601</v>
      </c>
      <c r="E145" s="118"/>
      <c r="F145" s="381"/>
      <c r="G145" s="671"/>
      <c r="H145" s="657"/>
    </row>
    <row r="146" spans="1:8" x14ac:dyDescent="0.2">
      <c r="A146" s="334"/>
      <c r="B146" s="140"/>
      <c r="C146" s="123"/>
      <c r="D146" s="146"/>
      <c r="E146" s="118"/>
      <c r="F146" s="381"/>
      <c r="G146" s="671"/>
      <c r="H146" s="657"/>
    </row>
    <row r="147" spans="1:8" x14ac:dyDescent="0.2">
      <c r="A147" s="334" t="s">
        <v>390</v>
      </c>
      <c r="B147" s="140"/>
      <c r="C147" s="123"/>
      <c r="D147" s="143" t="s">
        <v>80</v>
      </c>
      <c r="E147" s="118"/>
      <c r="F147" s="381"/>
      <c r="G147" s="671"/>
      <c r="H147" s="657"/>
    </row>
    <row r="148" spans="1:8" x14ac:dyDescent="0.2">
      <c r="A148" s="334"/>
      <c r="B148" s="140"/>
      <c r="C148" s="123"/>
      <c r="D148" s="98"/>
      <c r="E148" s="118"/>
      <c r="F148" s="381"/>
      <c r="G148" s="671"/>
      <c r="H148" s="657"/>
    </row>
    <row r="149" spans="1:8" x14ac:dyDescent="0.2">
      <c r="A149" s="334" t="s">
        <v>391</v>
      </c>
      <c r="B149" s="140"/>
      <c r="C149" s="123"/>
      <c r="D149" s="143" t="s">
        <v>656</v>
      </c>
      <c r="E149" s="118"/>
      <c r="F149" s="381"/>
      <c r="G149" s="671"/>
      <c r="H149" s="657"/>
    </row>
    <row r="150" spans="1:8" x14ac:dyDescent="0.2">
      <c r="A150" s="334"/>
      <c r="B150" s="140"/>
      <c r="C150" s="123"/>
      <c r="D150" s="98"/>
      <c r="E150" s="118"/>
      <c r="F150" s="381"/>
      <c r="G150" s="671"/>
      <c r="H150" s="657"/>
    </row>
    <row r="151" spans="1:8" ht="18" x14ac:dyDescent="0.2">
      <c r="A151" s="334" t="s">
        <v>391</v>
      </c>
      <c r="B151" s="140"/>
      <c r="C151" s="123"/>
      <c r="D151" s="98" t="s">
        <v>1084</v>
      </c>
      <c r="E151" s="118" t="s">
        <v>31</v>
      </c>
      <c r="F151" s="381"/>
      <c r="G151" s="671"/>
      <c r="H151" s="657" t="s">
        <v>69</v>
      </c>
    </row>
    <row r="152" spans="1:8" x14ac:dyDescent="0.2">
      <c r="A152" s="334"/>
      <c r="B152" s="140"/>
      <c r="C152" s="123"/>
      <c r="D152" s="98"/>
      <c r="E152" s="118"/>
      <c r="F152" s="381"/>
      <c r="G152" s="671"/>
      <c r="H152" s="657"/>
    </row>
    <row r="153" spans="1:8" ht="18" x14ac:dyDescent="0.2">
      <c r="A153" s="334" t="s">
        <v>392</v>
      </c>
      <c r="B153" s="140"/>
      <c r="C153" s="123"/>
      <c r="D153" s="98" t="s">
        <v>1085</v>
      </c>
      <c r="E153" s="118" t="s">
        <v>31</v>
      </c>
      <c r="F153" s="381">
        <v>1</v>
      </c>
      <c r="G153" s="671"/>
      <c r="H153" s="657">
        <f>+ROUND(G153*F153,1)</f>
        <v>0</v>
      </c>
    </row>
    <row r="154" spans="1:8" x14ac:dyDescent="0.2">
      <c r="A154" s="334"/>
      <c r="B154" s="140"/>
      <c r="C154" s="123"/>
      <c r="D154" s="98"/>
      <c r="E154" s="118"/>
      <c r="F154" s="381"/>
      <c r="G154" s="671"/>
      <c r="H154" s="657"/>
    </row>
    <row r="155" spans="1:8" ht="18" x14ac:dyDescent="0.2">
      <c r="A155" s="334" t="s">
        <v>393</v>
      </c>
      <c r="B155" s="140"/>
      <c r="C155" s="123"/>
      <c r="D155" s="98" t="s">
        <v>1086</v>
      </c>
      <c r="E155" s="118" t="s">
        <v>31</v>
      </c>
      <c r="F155" s="381"/>
      <c r="G155" s="671"/>
      <c r="H155" s="657" t="s">
        <v>69</v>
      </c>
    </row>
    <row r="156" spans="1:8" x14ac:dyDescent="0.2">
      <c r="A156" s="334"/>
      <c r="B156" s="140"/>
      <c r="C156" s="123"/>
      <c r="D156" s="98"/>
      <c r="E156" s="118"/>
      <c r="F156" s="381"/>
      <c r="G156" s="671"/>
      <c r="H156" s="657"/>
    </row>
    <row r="157" spans="1:8" ht="18" x14ac:dyDescent="0.2">
      <c r="A157" s="334" t="s">
        <v>394</v>
      </c>
      <c r="B157" s="140"/>
      <c r="C157" s="123"/>
      <c r="D157" s="98" t="s">
        <v>1087</v>
      </c>
      <c r="E157" s="118" t="s">
        <v>31</v>
      </c>
      <c r="F157" s="381">
        <v>1</v>
      </c>
      <c r="G157" s="671"/>
      <c r="H157" s="657">
        <f>+ROUND(G157*F157,1)</f>
        <v>0</v>
      </c>
    </row>
    <row r="158" spans="1:8" x14ac:dyDescent="0.2">
      <c r="A158" s="334"/>
      <c r="B158" s="140"/>
      <c r="C158" s="123"/>
      <c r="D158" s="98"/>
      <c r="E158" s="118"/>
      <c r="F158" s="381"/>
      <c r="G158" s="671"/>
      <c r="H158" s="657"/>
    </row>
    <row r="159" spans="1:8" x14ac:dyDescent="0.2">
      <c r="A159" s="334" t="s">
        <v>395</v>
      </c>
      <c r="B159" s="140"/>
      <c r="C159" s="123"/>
      <c r="D159" s="143" t="s">
        <v>657</v>
      </c>
      <c r="E159" s="118"/>
      <c r="F159" s="381"/>
      <c r="G159" s="671"/>
      <c r="H159" s="657"/>
    </row>
    <row r="160" spans="1:8" x14ac:dyDescent="0.2">
      <c r="A160" s="334"/>
      <c r="B160" s="140"/>
      <c r="C160" s="123"/>
      <c r="D160" s="98"/>
      <c r="E160" s="118"/>
      <c r="F160" s="381"/>
      <c r="G160" s="671"/>
      <c r="H160" s="657"/>
    </row>
    <row r="161" spans="1:8" x14ac:dyDescent="0.2">
      <c r="A161" s="334" t="s">
        <v>396</v>
      </c>
      <c r="B161" s="140"/>
      <c r="C161" s="123"/>
      <c r="D161" s="98" t="s">
        <v>602</v>
      </c>
      <c r="E161" s="118" t="s">
        <v>31</v>
      </c>
      <c r="F161" s="381"/>
      <c r="G161" s="671"/>
      <c r="H161" s="657" t="s">
        <v>69</v>
      </c>
    </row>
    <row r="162" spans="1:8" x14ac:dyDescent="0.2">
      <c r="A162" s="336"/>
      <c r="B162" s="140"/>
      <c r="C162" s="123"/>
      <c r="D162" s="98"/>
      <c r="E162" s="118"/>
      <c r="F162" s="381"/>
      <c r="G162" s="671"/>
      <c r="H162" s="657"/>
    </row>
    <row r="163" spans="1:8" x14ac:dyDescent="0.2">
      <c r="A163" s="334" t="s">
        <v>397</v>
      </c>
      <c r="B163" s="140"/>
      <c r="C163" s="123"/>
      <c r="D163" s="143" t="s">
        <v>658</v>
      </c>
      <c r="E163" s="118"/>
      <c r="F163" s="381"/>
      <c r="G163" s="671"/>
      <c r="H163" s="657"/>
    </row>
    <row r="164" spans="1:8" x14ac:dyDescent="0.2">
      <c r="A164" s="334"/>
      <c r="B164" s="140"/>
      <c r="C164" s="123"/>
      <c r="D164" s="98"/>
      <c r="E164" s="118"/>
      <c r="F164" s="381"/>
      <c r="G164" s="671"/>
      <c r="H164" s="657"/>
    </row>
    <row r="165" spans="1:8" x14ac:dyDescent="0.2">
      <c r="A165" s="334" t="s">
        <v>398</v>
      </c>
      <c r="B165" s="140"/>
      <c r="C165" s="123"/>
      <c r="D165" s="98" t="s">
        <v>652</v>
      </c>
      <c r="E165" s="118" t="s">
        <v>31</v>
      </c>
      <c r="F165" s="381"/>
      <c r="G165" s="671"/>
      <c r="H165" s="657" t="s">
        <v>69</v>
      </c>
    </row>
    <row r="166" spans="1:8" x14ac:dyDescent="0.2">
      <c r="A166" s="334"/>
      <c r="B166" s="140"/>
      <c r="C166" s="123"/>
      <c r="D166" s="98"/>
      <c r="E166" s="118"/>
      <c r="F166" s="381"/>
      <c r="G166" s="671"/>
      <c r="H166" s="657"/>
    </row>
    <row r="167" spans="1:8" x14ac:dyDescent="0.2">
      <c r="A167" s="334" t="s">
        <v>399</v>
      </c>
      <c r="B167" s="140"/>
      <c r="C167" s="123"/>
      <c r="D167" s="98" t="s">
        <v>653</v>
      </c>
      <c r="E167" s="118" t="s">
        <v>31</v>
      </c>
      <c r="F167" s="381"/>
      <c r="G167" s="671"/>
      <c r="H167" s="657" t="s">
        <v>69</v>
      </c>
    </row>
    <row r="168" spans="1:8" x14ac:dyDescent="0.2">
      <c r="A168" s="334"/>
      <c r="B168" s="140"/>
      <c r="C168" s="123"/>
      <c r="D168" s="98"/>
      <c r="E168" s="118"/>
      <c r="F168" s="381"/>
      <c r="G168" s="671"/>
      <c r="H168" s="657"/>
    </row>
    <row r="169" spans="1:8" x14ac:dyDescent="0.2">
      <c r="A169" s="334" t="s">
        <v>400</v>
      </c>
      <c r="B169" s="140"/>
      <c r="C169" s="123"/>
      <c r="D169" s="98" t="s">
        <v>654</v>
      </c>
      <c r="E169" s="118" t="s">
        <v>31</v>
      </c>
      <c r="F169" s="381"/>
      <c r="G169" s="671"/>
      <c r="H169" s="657" t="s">
        <v>69</v>
      </c>
    </row>
    <row r="170" spans="1:8" x14ac:dyDescent="0.2">
      <c r="A170" s="334"/>
      <c r="B170" s="140"/>
      <c r="C170" s="123"/>
      <c r="D170" s="98"/>
      <c r="E170" s="118"/>
      <c r="F170" s="381"/>
      <c r="G170" s="671"/>
      <c r="H170" s="657"/>
    </row>
    <row r="171" spans="1:8" x14ac:dyDescent="0.2">
      <c r="A171" s="334" t="s">
        <v>401</v>
      </c>
      <c r="B171" s="140"/>
      <c r="C171" s="123"/>
      <c r="D171" s="98" t="s">
        <v>655</v>
      </c>
      <c r="E171" s="118" t="s">
        <v>31</v>
      </c>
      <c r="F171" s="381"/>
      <c r="G171" s="671"/>
      <c r="H171" s="657" t="s">
        <v>69</v>
      </c>
    </row>
    <row r="172" spans="1:8" x14ac:dyDescent="0.2">
      <c r="A172" s="334"/>
      <c r="B172" s="140"/>
      <c r="C172" s="123"/>
      <c r="D172" s="98"/>
      <c r="E172" s="118"/>
      <c r="F172" s="381"/>
      <c r="G172" s="671"/>
      <c r="H172" s="657"/>
    </row>
    <row r="173" spans="1:8" x14ac:dyDescent="0.2">
      <c r="A173" s="334"/>
      <c r="B173" s="140"/>
      <c r="C173" s="123"/>
      <c r="D173" s="144"/>
      <c r="E173" s="118"/>
      <c r="F173" s="381"/>
      <c r="G173" s="671"/>
      <c r="H173" s="657"/>
    </row>
    <row r="174" spans="1:8" x14ac:dyDescent="0.2">
      <c r="A174" s="334"/>
      <c r="B174" s="140"/>
      <c r="C174" s="123"/>
      <c r="D174" s="144"/>
      <c r="E174" s="118"/>
      <c r="F174" s="381"/>
      <c r="G174" s="671"/>
      <c r="H174" s="657"/>
    </row>
    <row r="175" spans="1:8" x14ac:dyDescent="0.2">
      <c r="A175" s="334"/>
      <c r="B175" s="140"/>
      <c r="C175" s="123"/>
      <c r="D175" s="144"/>
      <c r="E175" s="118"/>
      <c r="F175" s="381"/>
      <c r="G175" s="671"/>
      <c r="H175" s="657"/>
    </row>
    <row r="176" spans="1:8" x14ac:dyDescent="0.2">
      <c r="A176" s="334"/>
      <c r="B176" s="140"/>
      <c r="C176" s="123"/>
      <c r="D176" s="144"/>
      <c r="E176" s="118"/>
      <c r="F176" s="381"/>
      <c r="G176" s="671"/>
      <c r="H176" s="657"/>
    </row>
    <row r="177" spans="1:26" s="71" customFormat="1" x14ac:dyDescent="0.3">
      <c r="A177" s="298"/>
      <c r="B177" s="68"/>
      <c r="C177" s="68"/>
      <c r="D177" s="69" t="s">
        <v>643</v>
      </c>
      <c r="E177" s="70"/>
      <c r="F177" s="374"/>
      <c r="G177" s="675"/>
      <c r="H177" s="662">
        <f>SUM(H136:H176)</f>
        <v>0</v>
      </c>
      <c r="I177" s="633"/>
      <c r="J177" s="633"/>
      <c r="K177" s="633"/>
      <c r="L177" s="633"/>
      <c r="M177" s="633"/>
      <c r="N177" s="633"/>
      <c r="O177" s="633"/>
      <c r="P177" s="633"/>
      <c r="Q177" s="633"/>
      <c r="R177" s="633"/>
      <c r="S177" s="633"/>
      <c r="T177" s="633"/>
      <c r="U177" s="633"/>
      <c r="V177" s="633"/>
      <c r="W177" s="633"/>
      <c r="X177" s="633"/>
      <c r="Y177" s="633"/>
      <c r="Z177" s="633"/>
    </row>
    <row r="178" spans="1:26" s="71" customFormat="1" x14ac:dyDescent="0.3">
      <c r="A178" s="299"/>
      <c r="B178" s="72"/>
      <c r="C178" s="72"/>
      <c r="D178" s="73"/>
      <c r="E178" s="74"/>
      <c r="F178" s="375"/>
      <c r="G178" s="676"/>
      <c r="H178" s="663"/>
      <c r="I178" s="633"/>
      <c r="J178" s="633"/>
      <c r="K178" s="633"/>
      <c r="L178" s="633"/>
      <c r="M178" s="633"/>
      <c r="N178" s="633"/>
      <c r="O178" s="633"/>
      <c r="P178" s="633"/>
      <c r="Q178" s="633"/>
      <c r="R178" s="633"/>
      <c r="S178" s="633"/>
      <c r="T178" s="633"/>
      <c r="U178" s="633"/>
      <c r="V178" s="633"/>
      <c r="W178" s="633"/>
      <c r="X178" s="633"/>
      <c r="Y178" s="633"/>
      <c r="Z178" s="633"/>
    </row>
    <row r="179" spans="1:26" s="71" customFormat="1" x14ac:dyDescent="0.3">
      <c r="A179" s="298"/>
      <c r="B179" s="68"/>
      <c r="C179" s="68"/>
      <c r="D179" s="69"/>
      <c r="E179" s="70"/>
      <c r="F179" s="374"/>
      <c r="G179" s="675"/>
      <c r="H179" s="662"/>
      <c r="I179" s="633"/>
      <c r="J179" s="633"/>
      <c r="K179" s="633"/>
      <c r="L179" s="633"/>
      <c r="M179" s="633"/>
      <c r="N179" s="633"/>
      <c r="O179" s="633"/>
      <c r="P179" s="633"/>
      <c r="Q179" s="633"/>
      <c r="R179" s="633"/>
      <c r="S179" s="633"/>
      <c r="T179" s="633"/>
      <c r="U179" s="633"/>
      <c r="V179" s="633"/>
      <c r="W179" s="633"/>
      <c r="X179" s="633"/>
      <c r="Y179" s="633"/>
      <c r="Z179" s="633"/>
    </row>
    <row r="180" spans="1:26" s="71" customFormat="1" x14ac:dyDescent="0.3">
      <c r="A180" s="298"/>
      <c r="B180" s="68"/>
      <c r="C180" s="68"/>
      <c r="D180" s="69" t="s">
        <v>644</v>
      </c>
      <c r="E180" s="70"/>
      <c r="F180" s="374"/>
      <c r="G180" s="675"/>
      <c r="H180" s="662">
        <f>H177</f>
        <v>0</v>
      </c>
      <c r="I180" s="633"/>
      <c r="J180" s="633"/>
      <c r="K180" s="633"/>
      <c r="L180" s="633"/>
      <c r="M180" s="633"/>
      <c r="N180" s="633"/>
      <c r="O180" s="633"/>
      <c r="P180" s="633"/>
      <c r="Q180" s="633"/>
      <c r="R180" s="633"/>
      <c r="S180" s="633"/>
      <c r="T180" s="633"/>
      <c r="U180" s="633"/>
      <c r="V180" s="633"/>
      <c r="W180" s="633"/>
      <c r="X180" s="633"/>
      <c r="Y180" s="633"/>
      <c r="Z180" s="633"/>
    </row>
    <row r="181" spans="1:26" x14ac:dyDescent="0.2">
      <c r="A181" s="334"/>
      <c r="B181" s="140"/>
      <c r="C181" s="123"/>
      <c r="D181" s="144"/>
      <c r="E181" s="118"/>
      <c r="F181" s="381"/>
      <c r="G181" s="671"/>
      <c r="H181" s="657"/>
    </row>
    <row r="182" spans="1:26" x14ac:dyDescent="0.2">
      <c r="A182" s="328"/>
      <c r="B182" s="140"/>
      <c r="C182" s="123"/>
      <c r="D182" s="143" t="s">
        <v>81</v>
      </c>
      <c r="E182" s="118"/>
      <c r="F182" s="381"/>
      <c r="G182" s="671"/>
      <c r="H182" s="657"/>
    </row>
    <row r="183" spans="1:26" x14ac:dyDescent="0.2">
      <c r="A183" s="329"/>
      <c r="B183" s="140"/>
      <c r="C183" s="123"/>
      <c r="D183" s="141"/>
      <c r="E183" s="118"/>
      <c r="F183" s="381"/>
      <c r="G183" s="671"/>
      <c r="H183" s="657"/>
    </row>
    <row r="184" spans="1:26" x14ac:dyDescent="0.2">
      <c r="A184" s="334" t="s">
        <v>1091</v>
      </c>
      <c r="B184" s="140"/>
      <c r="C184" s="123"/>
      <c r="D184" s="143" t="s">
        <v>84</v>
      </c>
      <c r="E184" s="118"/>
      <c r="F184" s="381"/>
      <c r="G184" s="671"/>
      <c r="H184" s="657"/>
    </row>
    <row r="185" spans="1:26" x14ac:dyDescent="0.2">
      <c r="A185" s="329"/>
      <c r="B185" s="140"/>
      <c r="C185" s="123"/>
      <c r="D185" s="144" t="s">
        <v>85</v>
      </c>
      <c r="E185" s="118"/>
      <c r="F185" s="381"/>
      <c r="G185" s="671"/>
      <c r="H185" s="657"/>
    </row>
    <row r="186" spans="1:26" x14ac:dyDescent="0.2">
      <c r="A186" s="329"/>
      <c r="B186" s="140"/>
      <c r="C186" s="123"/>
      <c r="D186" s="144" t="s">
        <v>86</v>
      </c>
      <c r="E186" s="118"/>
      <c r="F186" s="381"/>
      <c r="G186" s="671"/>
      <c r="H186" s="657"/>
    </row>
    <row r="187" spans="1:26" x14ac:dyDescent="0.2">
      <c r="A187" s="329"/>
      <c r="B187" s="140"/>
      <c r="C187" s="123"/>
      <c r="D187" s="144"/>
      <c r="E187" s="118"/>
      <c r="F187" s="381"/>
      <c r="G187" s="671"/>
      <c r="H187" s="657"/>
    </row>
    <row r="188" spans="1:26" x14ac:dyDescent="0.2">
      <c r="A188" s="334" t="s">
        <v>1092</v>
      </c>
      <c r="B188" s="140"/>
      <c r="C188" s="123"/>
      <c r="D188" s="144" t="s">
        <v>203</v>
      </c>
      <c r="E188" s="118" t="s">
        <v>31</v>
      </c>
      <c r="F188" s="381"/>
      <c r="G188" s="671"/>
      <c r="H188" s="657" t="s">
        <v>69</v>
      </c>
    </row>
    <row r="189" spans="1:26" x14ac:dyDescent="0.2">
      <c r="A189" s="329"/>
      <c r="B189" s="140"/>
      <c r="C189" s="123"/>
      <c r="D189" s="144"/>
      <c r="E189" s="118"/>
      <c r="F189" s="381"/>
      <c r="G189" s="671"/>
      <c r="H189" s="657"/>
    </row>
    <row r="190" spans="1:26" x14ac:dyDescent="0.2">
      <c r="A190" s="334" t="s">
        <v>1093</v>
      </c>
      <c r="B190" s="140"/>
      <c r="C190" s="123"/>
      <c r="D190" s="144" t="s">
        <v>197</v>
      </c>
      <c r="E190" s="118" t="s">
        <v>31</v>
      </c>
      <c r="F190" s="381"/>
      <c r="G190" s="671"/>
      <c r="H190" s="657" t="s">
        <v>69</v>
      </c>
    </row>
    <row r="191" spans="1:26" x14ac:dyDescent="0.2">
      <c r="A191" s="329"/>
      <c r="B191" s="140"/>
      <c r="C191" s="123"/>
      <c r="D191" s="144"/>
      <c r="E191" s="118"/>
      <c r="F191" s="381"/>
      <c r="G191" s="671"/>
      <c r="H191" s="657"/>
    </row>
    <row r="192" spans="1:26" x14ac:dyDescent="0.2">
      <c r="A192" s="334" t="s">
        <v>1094</v>
      </c>
      <c r="B192" s="140"/>
      <c r="C192" s="123"/>
      <c r="D192" s="144" t="s">
        <v>202</v>
      </c>
      <c r="E192" s="118" t="s">
        <v>31</v>
      </c>
      <c r="F192" s="381"/>
      <c r="G192" s="671"/>
      <c r="H192" s="657" t="s">
        <v>69</v>
      </c>
    </row>
    <row r="193" spans="1:8" x14ac:dyDescent="0.2">
      <c r="A193" s="329"/>
      <c r="B193" s="140"/>
      <c r="C193" s="123"/>
      <c r="D193" s="144"/>
      <c r="E193" s="118"/>
      <c r="F193" s="381"/>
      <c r="G193" s="671"/>
      <c r="H193" s="657"/>
    </row>
    <row r="194" spans="1:8" x14ac:dyDescent="0.2">
      <c r="A194" s="334" t="s">
        <v>1095</v>
      </c>
      <c r="B194" s="140"/>
      <c r="C194" s="123"/>
      <c r="D194" s="144" t="s">
        <v>198</v>
      </c>
      <c r="E194" s="118" t="s">
        <v>31</v>
      </c>
      <c r="F194" s="381"/>
      <c r="G194" s="671"/>
      <c r="H194" s="657" t="s">
        <v>69</v>
      </c>
    </row>
    <row r="195" spans="1:8" x14ac:dyDescent="0.2">
      <c r="A195" s="329"/>
      <c r="B195" s="140"/>
      <c r="C195" s="123"/>
      <c r="D195" s="144"/>
      <c r="E195" s="118"/>
      <c r="F195" s="381"/>
      <c r="G195" s="671"/>
      <c r="H195" s="657"/>
    </row>
    <row r="196" spans="1:8" x14ac:dyDescent="0.2">
      <c r="A196" s="329"/>
      <c r="B196" s="140"/>
      <c r="C196" s="123"/>
      <c r="D196" s="144"/>
      <c r="E196" s="118"/>
      <c r="F196" s="381"/>
      <c r="G196" s="671"/>
      <c r="H196" s="657"/>
    </row>
    <row r="197" spans="1:8" x14ac:dyDescent="0.2">
      <c r="A197" s="329"/>
      <c r="B197" s="140"/>
      <c r="C197" s="123"/>
      <c r="D197" s="144"/>
      <c r="E197" s="118"/>
      <c r="F197" s="381"/>
      <c r="G197" s="671"/>
      <c r="H197" s="657"/>
    </row>
    <row r="198" spans="1:8" x14ac:dyDescent="0.2">
      <c r="A198" s="329"/>
      <c r="B198" s="140"/>
      <c r="C198" s="123"/>
      <c r="D198" s="144"/>
      <c r="E198" s="118"/>
      <c r="F198" s="381"/>
      <c r="G198" s="671"/>
      <c r="H198" s="657"/>
    </row>
    <row r="199" spans="1:8" x14ac:dyDescent="0.2">
      <c r="A199" s="329"/>
      <c r="B199" s="140"/>
      <c r="C199" s="123"/>
      <c r="D199" s="144"/>
      <c r="E199" s="118"/>
      <c r="F199" s="381"/>
      <c r="G199" s="671"/>
      <c r="H199" s="657"/>
    </row>
    <row r="200" spans="1:8" x14ac:dyDescent="0.2">
      <c r="A200" s="329"/>
      <c r="B200" s="140"/>
      <c r="C200" s="123"/>
      <c r="D200" s="144"/>
      <c r="E200" s="118"/>
      <c r="F200" s="381"/>
      <c r="G200" s="671"/>
      <c r="H200" s="657"/>
    </row>
    <row r="201" spans="1:8" x14ac:dyDescent="0.2">
      <c r="A201" s="329"/>
      <c r="B201" s="140"/>
      <c r="C201" s="123"/>
      <c r="D201" s="144"/>
      <c r="E201" s="118"/>
      <c r="F201" s="381"/>
      <c r="G201" s="671"/>
      <c r="H201" s="657"/>
    </row>
    <row r="202" spans="1:8" x14ac:dyDescent="0.2">
      <c r="A202" s="329"/>
      <c r="B202" s="140"/>
      <c r="C202" s="123"/>
      <c r="D202" s="144"/>
      <c r="E202" s="118"/>
      <c r="F202" s="381"/>
      <c r="G202" s="671"/>
      <c r="H202" s="657"/>
    </row>
    <row r="203" spans="1:8" x14ac:dyDescent="0.2">
      <c r="A203" s="329"/>
      <c r="B203" s="140"/>
      <c r="C203" s="123"/>
      <c r="D203" s="144"/>
      <c r="E203" s="118"/>
      <c r="F203" s="381"/>
      <c r="G203" s="671"/>
      <c r="H203" s="657"/>
    </row>
    <row r="204" spans="1:8" x14ac:dyDescent="0.2">
      <c r="A204" s="329"/>
      <c r="B204" s="140"/>
      <c r="C204" s="123"/>
      <c r="D204" s="144"/>
      <c r="E204" s="118"/>
      <c r="F204" s="381"/>
      <c r="G204" s="671"/>
      <c r="H204" s="657"/>
    </row>
    <row r="205" spans="1:8" x14ac:dyDescent="0.2">
      <c r="A205" s="329"/>
      <c r="B205" s="140"/>
      <c r="C205" s="123"/>
      <c r="D205" s="144"/>
      <c r="E205" s="118"/>
      <c r="F205" s="381"/>
      <c r="G205" s="671"/>
      <c r="H205" s="657"/>
    </row>
    <row r="206" spans="1:8" x14ac:dyDescent="0.2">
      <c r="A206" s="329"/>
      <c r="B206" s="140"/>
      <c r="C206" s="123"/>
      <c r="D206" s="144"/>
      <c r="E206" s="118"/>
      <c r="F206" s="381"/>
      <c r="G206" s="671"/>
      <c r="H206" s="657"/>
    </row>
    <row r="207" spans="1:8" x14ac:dyDescent="0.2">
      <c r="A207" s="329"/>
      <c r="B207" s="140"/>
      <c r="C207" s="123"/>
      <c r="D207" s="144"/>
      <c r="E207" s="118"/>
      <c r="F207" s="381"/>
      <c r="G207" s="671"/>
      <c r="H207" s="657"/>
    </row>
    <row r="208" spans="1:8" x14ac:dyDescent="0.2">
      <c r="A208" s="329"/>
      <c r="B208" s="140"/>
      <c r="C208" s="123"/>
      <c r="D208" s="144"/>
      <c r="E208" s="118"/>
      <c r="F208" s="381"/>
      <c r="G208" s="671"/>
      <c r="H208" s="657"/>
    </row>
    <row r="209" spans="1:8" x14ac:dyDescent="0.2">
      <c r="A209" s="329"/>
      <c r="B209" s="140"/>
      <c r="C209" s="123"/>
      <c r="D209" s="144"/>
      <c r="E209" s="118"/>
      <c r="F209" s="381"/>
      <c r="G209" s="671"/>
      <c r="H209" s="657"/>
    </row>
    <row r="210" spans="1:8" x14ac:dyDescent="0.2">
      <c r="A210" s="329"/>
      <c r="B210" s="140"/>
      <c r="C210" s="123"/>
      <c r="D210" s="144"/>
      <c r="E210" s="118"/>
      <c r="F210" s="381"/>
      <c r="G210" s="671"/>
      <c r="H210" s="657"/>
    </row>
    <row r="211" spans="1:8" x14ac:dyDescent="0.2">
      <c r="A211" s="329"/>
      <c r="B211" s="140"/>
      <c r="C211" s="123"/>
      <c r="D211" s="144"/>
      <c r="E211" s="118"/>
      <c r="F211" s="381"/>
      <c r="G211" s="671"/>
      <c r="H211" s="657"/>
    </row>
    <row r="212" spans="1:8" x14ac:dyDescent="0.2">
      <c r="A212" s="329"/>
      <c r="B212" s="140"/>
      <c r="C212" s="123"/>
      <c r="D212" s="144"/>
      <c r="E212" s="118"/>
      <c r="F212" s="381"/>
      <c r="G212" s="671"/>
      <c r="H212" s="657"/>
    </row>
    <row r="213" spans="1:8" x14ac:dyDescent="0.2">
      <c r="A213" s="329"/>
      <c r="B213" s="140"/>
      <c r="C213" s="123"/>
      <c r="D213" s="144"/>
      <c r="E213" s="118"/>
      <c r="F213" s="381"/>
      <c r="G213" s="671"/>
      <c r="H213" s="657"/>
    </row>
    <row r="214" spans="1:8" x14ac:dyDescent="0.2">
      <c r="A214" s="329"/>
      <c r="B214" s="140"/>
      <c r="C214" s="123"/>
      <c r="D214" s="144"/>
      <c r="E214" s="118"/>
      <c r="F214" s="381"/>
      <c r="G214" s="671"/>
      <c r="H214" s="657"/>
    </row>
    <row r="215" spans="1:8" x14ac:dyDescent="0.2">
      <c r="A215" s="329"/>
      <c r="B215" s="140"/>
      <c r="C215" s="123"/>
      <c r="D215" s="144"/>
      <c r="E215" s="118"/>
      <c r="F215" s="381"/>
      <c r="G215" s="671"/>
      <c r="H215" s="657"/>
    </row>
    <row r="216" spans="1:8" x14ac:dyDescent="0.2">
      <c r="A216" s="329"/>
      <c r="B216" s="140"/>
      <c r="C216" s="123"/>
      <c r="D216" s="144"/>
      <c r="E216" s="118"/>
      <c r="F216" s="381"/>
      <c r="G216" s="671"/>
      <c r="H216" s="657"/>
    </row>
    <row r="217" spans="1:8" x14ac:dyDescent="0.2">
      <c r="A217" s="329"/>
      <c r="B217" s="140"/>
      <c r="C217" s="123"/>
      <c r="D217" s="144"/>
      <c r="E217" s="118"/>
      <c r="F217" s="381"/>
      <c r="G217" s="671"/>
      <c r="H217" s="657"/>
    </row>
    <row r="218" spans="1:8" x14ac:dyDescent="0.2">
      <c r="A218" s="329"/>
      <c r="B218" s="140"/>
      <c r="C218" s="123"/>
      <c r="D218" s="144"/>
      <c r="E218" s="118"/>
      <c r="F218" s="381"/>
      <c r="G218" s="671"/>
      <c r="H218" s="657"/>
    </row>
    <row r="219" spans="1:8" x14ac:dyDescent="0.2">
      <c r="A219" s="329"/>
      <c r="B219" s="140"/>
      <c r="C219" s="123"/>
      <c r="D219" s="144"/>
      <c r="E219" s="118"/>
      <c r="F219" s="381"/>
      <c r="G219" s="671"/>
      <c r="H219" s="657"/>
    </row>
    <row r="220" spans="1:8" x14ac:dyDescent="0.2">
      <c r="A220" s="329"/>
      <c r="B220" s="140"/>
      <c r="C220" s="123"/>
      <c r="D220" s="144"/>
      <c r="E220" s="118"/>
      <c r="F220" s="381"/>
      <c r="G220" s="671"/>
      <c r="H220" s="657"/>
    </row>
    <row r="221" spans="1:8" x14ac:dyDescent="0.2">
      <c r="A221" s="329"/>
      <c r="B221" s="140"/>
      <c r="C221" s="123"/>
      <c r="D221" s="144"/>
      <c r="E221" s="118"/>
      <c r="F221" s="381"/>
      <c r="G221" s="671"/>
      <c r="H221" s="657"/>
    </row>
    <row r="222" spans="1:8" x14ac:dyDescent="0.2">
      <c r="A222" s="329"/>
      <c r="B222" s="140"/>
      <c r="C222" s="123"/>
      <c r="D222" s="144"/>
      <c r="E222" s="118"/>
      <c r="F222" s="381"/>
      <c r="G222" s="671"/>
      <c r="H222" s="657"/>
    </row>
    <row r="223" spans="1:8" x14ac:dyDescent="0.2">
      <c r="A223" s="329"/>
      <c r="B223" s="140"/>
      <c r="C223" s="123"/>
      <c r="D223" s="144"/>
      <c r="E223" s="118"/>
      <c r="F223" s="381"/>
      <c r="G223" s="671"/>
      <c r="H223" s="657"/>
    </row>
    <row r="224" spans="1:8" x14ac:dyDescent="0.2">
      <c r="A224" s="329"/>
      <c r="B224" s="140"/>
      <c r="C224" s="123"/>
      <c r="D224" s="144"/>
      <c r="E224" s="118"/>
      <c r="F224" s="381"/>
      <c r="G224" s="672"/>
      <c r="H224" s="658"/>
    </row>
    <row r="225" spans="1:8" x14ac:dyDescent="0.2">
      <c r="A225" s="337"/>
      <c r="B225" s="148"/>
      <c r="C225" s="147"/>
      <c r="D225" s="149"/>
      <c r="E225" s="150"/>
      <c r="F225" s="382"/>
      <c r="G225" s="679"/>
      <c r="H225" s="665"/>
    </row>
    <row r="226" spans="1:8" x14ac:dyDescent="0.2">
      <c r="A226" s="338" t="s">
        <v>649</v>
      </c>
      <c r="B226" s="137"/>
      <c r="C226" s="138"/>
      <c r="D226" s="139"/>
      <c r="E226" s="139"/>
      <c r="F226" s="386"/>
      <c r="G226" s="680"/>
      <c r="H226" s="666">
        <f>SUM(H179:H225)</f>
        <v>0</v>
      </c>
    </row>
    <row r="227" spans="1:8" x14ac:dyDescent="0.2">
      <c r="A227" s="336"/>
      <c r="B227" s="123"/>
      <c r="C227" s="122"/>
      <c r="D227" s="125"/>
      <c r="E227" s="118"/>
      <c r="F227" s="381"/>
      <c r="G227" s="681"/>
      <c r="H227" s="661"/>
    </row>
    <row r="228" spans="1:8" ht="33" x14ac:dyDescent="0.2">
      <c r="A228" s="326"/>
      <c r="B228" s="111" t="s">
        <v>46</v>
      </c>
      <c r="C228" s="111"/>
      <c r="D228" s="112" t="s">
        <v>338</v>
      </c>
      <c r="E228" s="113"/>
      <c r="F228" s="380"/>
      <c r="G228" s="674"/>
      <c r="H228" s="660"/>
    </row>
    <row r="229" spans="1:8" x14ac:dyDescent="0.2">
      <c r="A229" s="336"/>
      <c r="B229" s="123"/>
      <c r="C229" s="122"/>
      <c r="D229" s="125"/>
      <c r="E229" s="118"/>
      <c r="F229" s="381"/>
      <c r="G229" s="681"/>
      <c r="H229" s="661"/>
    </row>
    <row r="230" spans="1:8" ht="33" x14ac:dyDescent="0.2">
      <c r="A230" s="339" t="s">
        <v>93</v>
      </c>
      <c r="B230" s="123" t="s">
        <v>629</v>
      </c>
      <c r="C230" s="122"/>
      <c r="D230" s="125" t="s">
        <v>47</v>
      </c>
      <c r="E230" s="118"/>
      <c r="F230" s="384"/>
      <c r="G230" s="681"/>
      <c r="H230" s="661"/>
    </row>
    <row r="231" spans="1:8" x14ac:dyDescent="0.2">
      <c r="A231" s="334"/>
      <c r="B231" s="123"/>
      <c r="C231" s="116"/>
      <c r="D231" s="98"/>
      <c r="E231" s="118"/>
      <c r="F231" s="381"/>
      <c r="G231" s="681"/>
      <c r="H231" s="661"/>
    </row>
    <row r="232" spans="1:8" x14ac:dyDescent="0.2">
      <c r="A232" s="334" t="s">
        <v>664</v>
      </c>
      <c r="B232" s="123" t="s">
        <v>42</v>
      </c>
      <c r="C232" s="116"/>
      <c r="D232" s="98" t="s">
        <v>66</v>
      </c>
      <c r="E232" s="118" t="s">
        <v>21</v>
      </c>
      <c r="F232" s="381"/>
      <c r="G232" s="672"/>
      <c r="H232" s="657" t="s">
        <v>69</v>
      </c>
    </row>
    <row r="233" spans="1:8" x14ac:dyDescent="0.2">
      <c r="A233" s="334"/>
      <c r="B233" s="123"/>
      <c r="C233" s="116"/>
      <c r="D233" s="98"/>
      <c r="E233" s="118"/>
      <c r="F233" s="381"/>
      <c r="G233" s="672"/>
      <c r="H233" s="658"/>
    </row>
    <row r="234" spans="1:8" x14ac:dyDescent="0.2">
      <c r="A234" s="334" t="s">
        <v>1096</v>
      </c>
      <c r="B234" s="123"/>
      <c r="C234" s="116"/>
      <c r="D234" s="98" t="s">
        <v>67</v>
      </c>
      <c r="E234" s="118" t="s">
        <v>21</v>
      </c>
      <c r="F234" s="381"/>
      <c r="G234" s="672"/>
      <c r="H234" s="657" t="s">
        <v>69</v>
      </c>
    </row>
    <row r="235" spans="1:8" x14ac:dyDescent="0.2">
      <c r="A235" s="334"/>
      <c r="B235" s="123"/>
      <c r="C235" s="116"/>
      <c r="D235" s="98"/>
      <c r="E235" s="118"/>
      <c r="F235" s="381"/>
      <c r="G235" s="672"/>
      <c r="H235" s="658"/>
    </row>
    <row r="236" spans="1:8" x14ac:dyDescent="0.2">
      <c r="A236" s="339"/>
      <c r="B236" s="123" t="s">
        <v>44</v>
      </c>
      <c r="C236" s="122"/>
      <c r="D236" s="151" t="s">
        <v>48</v>
      </c>
      <c r="E236" s="118"/>
      <c r="F236" s="381"/>
      <c r="G236" s="672"/>
      <c r="H236" s="658"/>
    </row>
    <row r="237" spans="1:8" x14ac:dyDescent="0.2">
      <c r="A237" s="334"/>
      <c r="B237" s="123"/>
      <c r="C237" s="122"/>
      <c r="D237" s="133"/>
      <c r="E237" s="118"/>
      <c r="F237" s="381"/>
      <c r="G237" s="672"/>
      <c r="H237" s="658"/>
    </row>
    <row r="238" spans="1:8" ht="33" x14ac:dyDescent="0.2">
      <c r="A238" s="334"/>
      <c r="B238" s="123"/>
      <c r="C238" s="122"/>
      <c r="D238" s="125" t="s">
        <v>49</v>
      </c>
      <c r="E238" s="118"/>
      <c r="F238" s="381"/>
      <c r="G238" s="672"/>
      <c r="H238" s="658"/>
    </row>
    <row r="239" spans="1:8" x14ac:dyDescent="0.2">
      <c r="A239" s="334"/>
      <c r="B239" s="123"/>
      <c r="C239" s="116"/>
      <c r="D239" s="98"/>
      <c r="E239" s="118"/>
      <c r="F239" s="381"/>
      <c r="G239" s="672"/>
      <c r="H239" s="658"/>
    </row>
    <row r="240" spans="1:8" x14ac:dyDescent="0.2">
      <c r="A240" s="334" t="s">
        <v>1097</v>
      </c>
      <c r="B240" s="123"/>
      <c r="C240" s="116"/>
      <c r="D240" s="98" t="s">
        <v>66</v>
      </c>
      <c r="E240" s="118" t="s">
        <v>21</v>
      </c>
      <c r="F240" s="381"/>
      <c r="G240" s="672"/>
      <c r="H240" s="657" t="s">
        <v>69</v>
      </c>
    </row>
    <row r="241" spans="1:8" x14ac:dyDescent="0.2">
      <c r="A241" s="334"/>
      <c r="B241" s="123"/>
      <c r="C241" s="116"/>
      <c r="D241" s="98"/>
      <c r="E241" s="118"/>
      <c r="F241" s="381"/>
      <c r="G241" s="672"/>
      <c r="H241" s="658"/>
    </row>
    <row r="242" spans="1:8" x14ac:dyDescent="0.2">
      <c r="A242" s="334" t="s">
        <v>1098</v>
      </c>
      <c r="B242" s="123"/>
      <c r="C242" s="116"/>
      <c r="D242" s="98" t="s">
        <v>67</v>
      </c>
      <c r="E242" s="118" t="s">
        <v>21</v>
      </c>
      <c r="F242" s="381"/>
      <c r="G242" s="672"/>
      <c r="H242" s="657" t="s">
        <v>69</v>
      </c>
    </row>
    <row r="243" spans="1:8" x14ac:dyDescent="0.2">
      <c r="A243" s="334"/>
      <c r="B243" s="123"/>
      <c r="C243" s="116"/>
      <c r="D243" s="98"/>
      <c r="E243" s="118"/>
      <c r="F243" s="381"/>
      <c r="G243" s="672"/>
      <c r="H243" s="658"/>
    </row>
    <row r="244" spans="1:8" x14ac:dyDescent="0.2">
      <c r="A244" s="339"/>
      <c r="B244" s="123"/>
      <c r="C244" s="122"/>
      <c r="D244" s="125" t="s">
        <v>50</v>
      </c>
      <c r="E244" s="118"/>
      <c r="F244" s="381"/>
      <c r="G244" s="672"/>
      <c r="H244" s="658"/>
    </row>
    <row r="245" spans="1:8" x14ac:dyDescent="0.2">
      <c r="A245" s="334"/>
      <c r="B245" s="123"/>
      <c r="C245" s="116"/>
      <c r="D245" s="136"/>
      <c r="E245" s="118"/>
      <c r="F245" s="381"/>
      <c r="G245" s="672"/>
      <c r="H245" s="658"/>
    </row>
    <row r="246" spans="1:8" x14ac:dyDescent="0.2">
      <c r="A246" s="334" t="s">
        <v>1099</v>
      </c>
      <c r="B246" s="123"/>
      <c r="C246" s="116"/>
      <c r="D246" s="98" t="s">
        <v>66</v>
      </c>
      <c r="E246" s="118" t="s">
        <v>21</v>
      </c>
      <c r="F246" s="381"/>
      <c r="G246" s="672"/>
      <c r="H246" s="657" t="s">
        <v>69</v>
      </c>
    </row>
    <row r="247" spans="1:8" x14ac:dyDescent="0.2">
      <c r="A247" s="334"/>
      <c r="B247" s="123"/>
      <c r="C247" s="116"/>
      <c r="D247" s="98"/>
      <c r="E247" s="118"/>
      <c r="F247" s="381"/>
      <c r="G247" s="672"/>
      <c r="H247" s="658"/>
    </row>
    <row r="248" spans="1:8" x14ac:dyDescent="0.2">
      <c r="A248" s="334" t="s">
        <v>1100</v>
      </c>
      <c r="B248" s="123"/>
      <c r="C248" s="116"/>
      <c r="D248" s="98" t="s">
        <v>67</v>
      </c>
      <c r="E248" s="118" t="s">
        <v>21</v>
      </c>
      <c r="F248" s="381"/>
      <c r="G248" s="672"/>
      <c r="H248" s="657" t="s">
        <v>69</v>
      </c>
    </row>
    <row r="249" spans="1:8" x14ac:dyDescent="0.2">
      <c r="A249" s="334"/>
      <c r="B249" s="123"/>
      <c r="C249" s="116"/>
      <c r="D249" s="98"/>
      <c r="E249" s="118"/>
      <c r="F249" s="381"/>
      <c r="G249" s="672"/>
      <c r="H249" s="658"/>
    </row>
    <row r="250" spans="1:8" ht="33" x14ac:dyDescent="0.2">
      <c r="A250" s="339"/>
      <c r="B250" s="123" t="s">
        <v>51</v>
      </c>
      <c r="C250" s="122"/>
      <c r="D250" s="125" t="s">
        <v>52</v>
      </c>
      <c r="E250" s="118"/>
      <c r="F250" s="381"/>
      <c r="G250" s="672"/>
      <c r="H250" s="658"/>
    </row>
    <row r="251" spans="1:8" x14ac:dyDescent="0.2">
      <c r="A251" s="334"/>
      <c r="B251" s="123"/>
      <c r="C251" s="116"/>
      <c r="D251" s="98"/>
      <c r="E251" s="118"/>
      <c r="F251" s="387"/>
      <c r="G251" s="672"/>
      <c r="H251" s="658"/>
    </row>
    <row r="252" spans="1:8" x14ac:dyDescent="0.2">
      <c r="A252" s="334" t="s">
        <v>1101</v>
      </c>
      <c r="B252" s="123"/>
      <c r="C252" s="116"/>
      <c r="D252" s="98" t="s">
        <v>66</v>
      </c>
      <c r="E252" s="118" t="s">
        <v>21</v>
      </c>
      <c r="F252" s="381">
        <v>60</v>
      </c>
      <c r="G252" s="672"/>
      <c r="H252" s="658">
        <f>+ROUND(G252*F252,1)</f>
        <v>0</v>
      </c>
    </row>
    <row r="253" spans="1:8" x14ac:dyDescent="0.2">
      <c r="A253" s="334"/>
      <c r="B253" s="123"/>
      <c r="C253" s="116"/>
      <c r="D253" s="98"/>
      <c r="E253" s="118"/>
      <c r="F253" s="381"/>
      <c r="G253" s="672"/>
      <c r="H253" s="658"/>
    </row>
    <row r="254" spans="1:8" x14ac:dyDescent="0.2">
      <c r="A254" s="334" t="s">
        <v>1102</v>
      </c>
      <c r="B254" s="123"/>
      <c r="C254" s="116"/>
      <c r="D254" s="98" t="s">
        <v>67</v>
      </c>
      <c r="E254" s="118" t="s">
        <v>21</v>
      </c>
      <c r="F254" s="381">
        <v>180</v>
      </c>
      <c r="G254" s="672"/>
      <c r="H254" s="658">
        <f>+ROUND(G254*F254,1)</f>
        <v>0</v>
      </c>
    </row>
    <row r="255" spans="1:8" x14ac:dyDescent="0.2">
      <c r="A255" s="334"/>
      <c r="B255" s="123"/>
      <c r="C255" s="116"/>
      <c r="D255" s="98"/>
      <c r="E255" s="118"/>
      <c r="F255" s="381"/>
      <c r="G255" s="672"/>
      <c r="H255" s="658"/>
    </row>
    <row r="256" spans="1:8" x14ac:dyDescent="0.2">
      <c r="A256" s="339"/>
      <c r="B256" s="123" t="s">
        <v>53</v>
      </c>
      <c r="C256" s="122"/>
      <c r="D256" s="125" t="s">
        <v>54</v>
      </c>
      <c r="E256" s="118" t="s">
        <v>25</v>
      </c>
      <c r="F256" s="381"/>
      <c r="G256" s="672"/>
      <c r="H256" s="658"/>
    </row>
    <row r="257" spans="1:8" x14ac:dyDescent="0.2">
      <c r="A257" s="334"/>
      <c r="B257" s="123"/>
      <c r="C257" s="116"/>
      <c r="D257" s="98"/>
      <c r="E257" s="118"/>
      <c r="F257" s="381"/>
      <c r="G257" s="672"/>
      <c r="H257" s="658"/>
    </row>
    <row r="258" spans="1:8" ht="33" x14ac:dyDescent="0.2">
      <c r="A258" s="334" t="s">
        <v>1103</v>
      </c>
      <c r="B258" s="123"/>
      <c r="C258" s="116"/>
      <c r="D258" s="98" t="s">
        <v>626</v>
      </c>
      <c r="E258" s="118" t="s">
        <v>21</v>
      </c>
      <c r="F258" s="381">
        <v>9</v>
      </c>
      <c r="G258" s="672"/>
      <c r="H258" s="658">
        <f>+ROUND(G258*F258,1)</f>
        <v>0</v>
      </c>
    </row>
    <row r="259" spans="1:8" x14ac:dyDescent="0.2">
      <c r="A259" s="334"/>
      <c r="B259" s="123"/>
      <c r="C259" s="116"/>
      <c r="D259" s="98"/>
      <c r="E259" s="118"/>
      <c r="F259" s="381"/>
      <c r="G259" s="672"/>
      <c r="H259" s="658"/>
    </row>
    <row r="260" spans="1:8" x14ac:dyDescent="0.2">
      <c r="A260" s="339"/>
      <c r="B260" s="123"/>
      <c r="C260" s="122"/>
      <c r="D260" s="125" t="s">
        <v>55</v>
      </c>
      <c r="E260" s="118" t="s">
        <v>25</v>
      </c>
      <c r="F260" s="381"/>
      <c r="G260" s="672"/>
      <c r="H260" s="658"/>
    </row>
    <row r="261" spans="1:8" x14ac:dyDescent="0.2">
      <c r="A261" s="334"/>
      <c r="B261" s="123"/>
      <c r="C261" s="116"/>
      <c r="D261" s="98"/>
      <c r="E261" s="118"/>
      <c r="F261" s="381"/>
      <c r="G261" s="672"/>
      <c r="H261" s="658"/>
    </row>
    <row r="262" spans="1:8" ht="49.5" x14ac:dyDescent="0.2">
      <c r="A262" s="334" t="s">
        <v>1104</v>
      </c>
      <c r="B262" s="123"/>
      <c r="C262" s="116"/>
      <c r="D262" s="98" t="s">
        <v>627</v>
      </c>
      <c r="E262" s="118" t="s">
        <v>21</v>
      </c>
      <c r="F262" s="381">
        <v>9</v>
      </c>
      <c r="G262" s="672"/>
      <c r="H262" s="658">
        <f>+ROUND(G262*F262,1)</f>
        <v>0</v>
      </c>
    </row>
    <row r="263" spans="1:8" x14ac:dyDescent="0.2">
      <c r="A263" s="339"/>
      <c r="B263" s="123"/>
      <c r="C263" s="116"/>
      <c r="D263" s="98"/>
      <c r="E263" s="118"/>
      <c r="F263" s="381"/>
      <c r="G263" s="672"/>
      <c r="H263" s="658"/>
    </row>
    <row r="264" spans="1:8" x14ac:dyDescent="0.2">
      <c r="A264" s="334" t="s">
        <v>1105</v>
      </c>
      <c r="B264" s="123"/>
      <c r="C264" s="122"/>
      <c r="D264" s="135" t="s">
        <v>56</v>
      </c>
      <c r="E264" s="118" t="s">
        <v>2</v>
      </c>
      <c r="F264" s="381">
        <v>1</v>
      </c>
      <c r="G264" s="672"/>
      <c r="H264" s="658">
        <f>+ROUND(G264*F264,1)</f>
        <v>0</v>
      </c>
    </row>
    <row r="265" spans="1:8" x14ac:dyDescent="0.2">
      <c r="A265" s="336"/>
      <c r="B265" s="123"/>
      <c r="C265" s="116"/>
      <c r="D265" s="134"/>
      <c r="E265" s="118"/>
      <c r="F265" s="382"/>
      <c r="G265" s="672"/>
      <c r="H265" s="658"/>
    </row>
    <row r="266" spans="1:8" x14ac:dyDescent="0.2">
      <c r="A266" s="812" t="s">
        <v>650</v>
      </c>
      <c r="B266" s="813"/>
      <c r="C266" s="813"/>
      <c r="D266" s="813"/>
      <c r="E266" s="813"/>
      <c r="F266" s="813"/>
      <c r="G266" s="814"/>
      <c r="H266" s="515"/>
    </row>
    <row r="267" spans="1:8" ht="17.25" thickBot="1" x14ac:dyDescent="0.25">
      <c r="A267" s="815"/>
      <c r="B267" s="816"/>
      <c r="C267" s="816"/>
      <c r="D267" s="816"/>
      <c r="E267" s="816"/>
      <c r="F267" s="816"/>
      <c r="G267" s="817"/>
      <c r="H267" s="516">
        <f>SUM(H228:H265)</f>
        <v>0</v>
      </c>
    </row>
    <row r="268" spans="1:8" ht="17.25" thickTop="1" x14ac:dyDescent="0.2"/>
  </sheetData>
  <sheetProtection algorithmName="SHA-512" hashValue="1I2S0YNEwIre/R47E/GacQVdOhLZ1w/ZG04RYmmpshvnlwU6hY4J46SNdZsd8QDTmFet7wbLjEwjAhCjAFwBTA==" saltValue="KviUwLyRJQw/41NeHDHX+w==" spinCount="100000" sheet="1" objects="1" scenarios="1" selectLockedCells="1"/>
  <mergeCells count="3">
    <mergeCell ref="A3:H3"/>
    <mergeCell ref="A266:G267"/>
    <mergeCell ref="G4:H4"/>
  </mergeCells>
  <conditionalFormatting sqref="H1:H3 H5:H1048576">
    <cfRule type="containsText" dxfId="44" priority="1" operator="containsText" text="Rate Only">
      <formula>NOT(ISERROR(SEARCH("Rate Only",H1)))</formula>
    </cfRule>
  </conditionalFormatting>
  <printOptions horizontalCentered="1"/>
  <pageMargins left="0.51181102362204722" right="0.39370078740157483" top="0.39370078740157483" bottom="0.59055118110236227" header="0.31496062992125984" footer="0.31496062992125984"/>
  <pageSetup paperSize="9" scale="85" firstPageNumber="126" fitToWidth="0" orientation="portrait" useFirstPageNumber="1" horizontalDpi="1200" verticalDpi="1200" r:id="rId1"/>
  <headerFooter>
    <oddFooter>&amp;R&amp;P</oddFooter>
  </headerFooter>
  <rowBreaks count="5" manualBreakCount="5">
    <brk id="51" max="16383" man="1"/>
    <brk id="89" max="16383" man="1"/>
    <brk id="135" max="16383" man="1"/>
    <brk id="178" max="16383" man="1"/>
    <brk id="2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5"/>
  <sheetViews>
    <sheetView topLeftCell="A43" zoomScaleNormal="100" workbookViewId="0">
      <selection activeCell="L97" sqref="L97"/>
    </sheetView>
  </sheetViews>
  <sheetFormatPr defaultRowHeight="16.5" x14ac:dyDescent="0.2"/>
  <cols>
    <col min="1" max="1" width="6.7109375" style="190" customWidth="1"/>
    <col min="2" max="2" width="9.85546875" style="191" customWidth="1"/>
    <col min="3" max="3" width="3" style="191" customWidth="1"/>
    <col min="4" max="4" width="45.7109375" style="192" customWidth="1"/>
    <col min="5" max="5" width="6.140625" style="191" customWidth="1"/>
    <col min="6" max="6" width="7.140625" style="190" customWidth="1"/>
    <col min="7" max="7" width="13.28515625" style="541" customWidth="1"/>
    <col min="8" max="8" width="13.28515625" style="536" customWidth="1"/>
    <col min="9" max="10" width="5.42578125" style="71" customWidth="1"/>
    <col min="11" max="11" width="9" style="71" customWidth="1"/>
    <col min="12" max="12" width="9.140625" style="71" customWidth="1"/>
    <col min="13" max="13" width="11.42578125" style="71" customWidth="1"/>
    <col min="14" max="16384" width="9.140625" style="71"/>
  </cols>
  <sheetData>
    <row r="1" spans="1:26" s="95" customFormat="1" x14ac:dyDescent="0.2">
      <c r="A1" s="1" t="s">
        <v>1065</v>
      </c>
      <c r="B1" s="2"/>
      <c r="C1" s="3"/>
      <c r="D1" s="4"/>
      <c r="E1" s="5"/>
      <c r="F1" s="6"/>
      <c r="G1" s="539"/>
      <c r="H1" s="523"/>
      <c r="I1" s="687"/>
      <c r="J1" s="687"/>
      <c r="K1" s="688"/>
      <c r="L1" s="688"/>
      <c r="M1" s="689"/>
      <c r="N1" s="690"/>
      <c r="O1" s="682"/>
      <c r="P1" s="682"/>
      <c r="Q1" s="682"/>
      <c r="R1" s="682"/>
      <c r="S1" s="682"/>
      <c r="T1" s="682"/>
      <c r="U1" s="682"/>
      <c r="V1" s="682"/>
      <c r="W1" s="682"/>
      <c r="X1" s="682"/>
      <c r="Y1" s="682"/>
      <c r="Z1" s="682"/>
    </row>
    <row r="2" spans="1:26" s="95" customFormat="1" x14ac:dyDescent="0.2">
      <c r="A2" s="1" t="s">
        <v>1067</v>
      </c>
      <c r="B2" s="2"/>
      <c r="C2" s="3"/>
      <c r="D2" s="4"/>
      <c r="E2" s="5"/>
      <c r="F2" s="6"/>
      <c r="G2" s="539"/>
      <c r="H2" s="523"/>
      <c r="I2" s="687"/>
      <c r="J2" s="687"/>
      <c r="K2" s="691"/>
      <c r="L2" s="689"/>
      <c r="M2" s="689"/>
      <c r="N2" s="690"/>
      <c r="O2" s="682"/>
      <c r="P2" s="682"/>
      <c r="Q2" s="682"/>
      <c r="R2" s="682"/>
      <c r="S2" s="682"/>
      <c r="T2" s="682"/>
      <c r="U2" s="682"/>
      <c r="V2" s="682"/>
      <c r="W2" s="682"/>
      <c r="X2" s="682"/>
      <c r="Y2" s="682"/>
      <c r="Z2" s="682"/>
    </row>
    <row r="3" spans="1:26" s="95" customFormat="1" ht="31.5" customHeight="1" x14ac:dyDescent="0.2">
      <c r="A3" s="802" t="s">
        <v>1066</v>
      </c>
      <c r="B3" s="802"/>
      <c r="C3" s="802"/>
      <c r="D3" s="802"/>
      <c r="E3" s="802"/>
      <c r="F3" s="802"/>
      <c r="G3" s="802"/>
      <c r="H3" s="802"/>
      <c r="I3" s="687"/>
      <c r="J3" s="687"/>
      <c r="K3" s="691"/>
      <c r="L3" s="689"/>
      <c r="M3" s="689"/>
      <c r="N3" s="690"/>
      <c r="O3" s="682"/>
      <c r="P3" s="682"/>
      <c r="Q3" s="682"/>
      <c r="R3" s="682"/>
      <c r="S3" s="682"/>
      <c r="T3" s="682"/>
      <c r="U3" s="682"/>
      <c r="V3" s="682"/>
      <c r="W3" s="682"/>
      <c r="X3" s="682"/>
      <c r="Y3" s="682"/>
      <c r="Z3" s="682"/>
    </row>
    <row r="4" spans="1:26" s="95" customFormat="1" ht="17.25" thickBot="1" x14ac:dyDescent="0.25">
      <c r="E4" s="124"/>
      <c r="F4" s="124"/>
      <c r="G4" s="819" t="s">
        <v>1284</v>
      </c>
      <c r="H4" s="819"/>
      <c r="I4" s="687"/>
      <c r="J4" s="687"/>
      <c r="K4" s="691"/>
      <c r="L4" s="689"/>
      <c r="M4" s="689"/>
      <c r="N4" s="690"/>
      <c r="O4" s="682"/>
      <c r="P4" s="682"/>
      <c r="Q4" s="682"/>
      <c r="R4" s="682"/>
      <c r="S4" s="682"/>
      <c r="T4" s="682"/>
      <c r="U4" s="682"/>
      <c r="V4" s="682"/>
      <c r="W4" s="682"/>
      <c r="X4" s="682"/>
      <c r="Y4" s="682"/>
      <c r="Z4" s="682"/>
    </row>
    <row r="5" spans="1:26" s="37" customFormat="1" ht="33.75" thickTop="1" x14ac:dyDescent="0.2">
      <c r="A5" s="319" t="s">
        <v>641</v>
      </c>
      <c r="B5" s="320" t="s">
        <v>642</v>
      </c>
      <c r="C5" s="321" t="s">
        <v>100</v>
      </c>
      <c r="D5" s="320" t="s">
        <v>57</v>
      </c>
      <c r="E5" s="322" t="s">
        <v>640</v>
      </c>
      <c r="F5" s="369" t="s">
        <v>639</v>
      </c>
      <c r="G5" s="685" t="s">
        <v>638</v>
      </c>
      <c r="H5" s="686" t="s">
        <v>637</v>
      </c>
      <c r="I5" s="637"/>
      <c r="J5" s="619"/>
      <c r="K5" s="619"/>
      <c r="L5" s="619"/>
      <c r="M5" s="619"/>
      <c r="N5" s="619"/>
      <c r="O5" s="619"/>
      <c r="P5" s="619"/>
      <c r="Q5" s="619"/>
      <c r="R5" s="619"/>
      <c r="S5" s="619"/>
      <c r="T5" s="619"/>
      <c r="U5" s="619"/>
      <c r="V5" s="619"/>
      <c r="W5" s="619"/>
      <c r="X5" s="619"/>
      <c r="Y5" s="619"/>
      <c r="Z5" s="619"/>
    </row>
    <row r="6" spans="1:26" s="95" customFormat="1" x14ac:dyDescent="0.2">
      <c r="A6" s="323"/>
      <c r="B6" s="98"/>
      <c r="C6" s="98"/>
      <c r="D6" s="99"/>
      <c r="E6" s="100"/>
      <c r="F6" s="370"/>
      <c r="G6" s="708"/>
      <c r="H6" s="723"/>
      <c r="I6" s="692"/>
      <c r="J6" s="692"/>
      <c r="K6" s="693"/>
      <c r="L6" s="689"/>
      <c r="M6" s="689"/>
      <c r="N6" s="690"/>
      <c r="O6" s="682"/>
      <c r="P6" s="682"/>
      <c r="Q6" s="682"/>
      <c r="R6" s="682"/>
      <c r="S6" s="682"/>
      <c r="T6" s="682"/>
      <c r="U6" s="682"/>
      <c r="V6" s="682"/>
      <c r="W6" s="682"/>
      <c r="X6" s="682"/>
      <c r="Y6" s="682"/>
      <c r="Z6" s="682"/>
    </row>
    <row r="7" spans="1:26" s="37" customFormat="1" x14ac:dyDescent="0.2">
      <c r="A7" s="341"/>
      <c r="B7" s="154"/>
      <c r="C7" s="105"/>
      <c r="D7" s="105" t="s">
        <v>341</v>
      </c>
      <c r="E7" s="105"/>
      <c r="F7" s="371"/>
      <c r="G7" s="540"/>
      <c r="H7" s="724"/>
      <c r="I7" s="637"/>
      <c r="J7" s="637"/>
      <c r="K7" s="694"/>
      <c r="L7" s="619"/>
      <c r="M7" s="619"/>
      <c r="N7" s="619"/>
      <c r="O7" s="619"/>
      <c r="P7" s="619"/>
      <c r="Q7" s="619"/>
      <c r="R7" s="619"/>
      <c r="S7" s="619"/>
      <c r="T7" s="619"/>
      <c r="U7" s="619"/>
      <c r="V7" s="619"/>
      <c r="W7" s="619"/>
      <c r="X7" s="619"/>
      <c r="Y7" s="619"/>
      <c r="Z7" s="619"/>
    </row>
    <row r="8" spans="1:26" s="37" customFormat="1" x14ac:dyDescent="0.2">
      <c r="A8" s="342"/>
      <c r="B8" s="109"/>
      <c r="C8" s="109"/>
      <c r="D8" s="109"/>
      <c r="E8" s="155"/>
      <c r="F8" s="372"/>
      <c r="G8" s="540"/>
      <c r="H8" s="524"/>
      <c r="I8" s="637"/>
      <c r="J8" s="637"/>
      <c r="K8" s="694"/>
      <c r="L8" s="619"/>
      <c r="M8" s="619"/>
      <c r="N8" s="619"/>
      <c r="O8" s="619"/>
      <c r="P8" s="619"/>
      <c r="Q8" s="619"/>
      <c r="R8" s="619"/>
      <c r="S8" s="619"/>
      <c r="T8" s="619"/>
      <c r="U8" s="619"/>
      <c r="V8" s="619"/>
      <c r="W8" s="619"/>
      <c r="X8" s="619"/>
      <c r="Y8" s="619"/>
      <c r="Z8" s="619"/>
    </row>
    <row r="9" spans="1:26" x14ac:dyDescent="0.2">
      <c r="A9" s="343" t="s">
        <v>74</v>
      </c>
      <c r="B9" s="157"/>
      <c r="C9" s="156"/>
      <c r="D9" s="156" t="s">
        <v>1107</v>
      </c>
      <c r="E9" s="157"/>
      <c r="F9" s="373"/>
      <c r="G9" s="709"/>
      <c r="H9" s="725"/>
      <c r="I9" s="633"/>
      <c r="J9" s="633"/>
      <c r="K9" s="633"/>
      <c r="L9" s="633"/>
      <c r="M9" s="633"/>
      <c r="N9" s="633"/>
      <c r="O9" s="633"/>
      <c r="P9" s="633"/>
      <c r="Q9" s="633"/>
      <c r="R9" s="633"/>
      <c r="S9" s="633"/>
      <c r="T9" s="633"/>
      <c r="U9" s="633"/>
      <c r="V9" s="633"/>
      <c r="W9" s="633"/>
      <c r="X9" s="633"/>
      <c r="Y9" s="633"/>
      <c r="Z9" s="633"/>
    </row>
    <row r="10" spans="1:26" x14ac:dyDescent="0.2">
      <c r="A10" s="344"/>
      <c r="B10" s="158"/>
      <c r="C10" s="158"/>
      <c r="D10" s="159"/>
      <c r="E10" s="158"/>
      <c r="F10" s="357"/>
      <c r="G10" s="710"/>
      <c r="H10" s="726"/>
      <c r="I10" s="633"/>
      <c r="J10" s="633"/>
      <c r="K10" s="633"/>
      <c r="L10" s="633"/>
      <c r="M10" s="633"/>
      <c r="N10" s="633"/>
      <c r="O10" s="633"/>
      <c r="P10" s="633"/>
      <c r="Q10" s="633"/>
      <c r="R10" s="633"/>
      <c r="S10" s="633"/>
      <c r="T10" s="633"/>
      <c r="U10" s="633"/>
      <c r="V10" s="633"/>
      <c r="W10" s="633"/>
      <c r="X10" s="633"/>
      <c r="Y10" s="633"/>
      <c r="Z10" s="633"/>
    </row>
    <row r="11" spans="1:26" x14ac:dyDescent="0.2">
      <c r="A11" s="343"/>
      <c r="B11" s="158"/>
      <c r="C11" s="158"/>
      <c r="D11" s="160" t="s">
        <v>209</v>
      </c>
      <c r="E11" s="158"/>
      <c r="F11" s="358"/>
      <c r="G11" s="710"/>
      <c r="H11" s="726"/>
      <c r="I11" s="633"/>
      <c r="J11" s="633"/>
      <c r="K11" s="633"/>
      <c r="L11" s="633"/>
      <c r="M11" s="633"/>
      <c r="N11" s="633"/>
      <c r="O11" s="633"/>
      <c r="P11" s="633"/>
      <c r="Q11" s="633"/>
      <c r="R11" s="633"/>
      <c r="S11" s="633"/>
      <c r="T11" s="633"/>
      <c r="U11" s="633"/>
      <c r="V11" s="633"/>
      <c r="W11" s="633"/>
      <c r="X11" s="633"/>
      <c r="Y11" s="633"/>
      <c r="Z11" s="633"/>
    </row>
    <row r="12" spans="1:26" x14ac:dyDescent="0.2">
      <c r="A12" s="344"/>
      <c r="B12" s="158"/>
      <c r="C12" s="158"/>
      <c r="D12" s="159"/>
      <c r="E12" s="158"/>
      <c r="F12" s="357"/>
      <c r="G12" s="710"/>
      <c r="H12" s="726"/>
      <c r="I12" s="633"/>
      <c r="J12" s="633"/>
      <c r="K12" s="633"/>
      <c r="L12" s="633"/>
      <c r="M12" s="633"/>
      <c r="N12" s="633"/>
      <c r="O12" s="633"/>
      <c r="P12" s="633"/>
      <c r="Q12" s="633"/>
      <c r="R12" s="633"/>
      <c r="S12" s="633"/>
      <c r="T12" s="633"/>
      <c r="U12" s="633"/>
      <c r="V12" s="633"/>
      <c r="W12" s="633"/>
      <c r="X12" s="633"/>
      <c r="Y12" s="633"/>
      <c r="Z12" s="633"/>
    </row>
    <row r="13" spans="1:26" ht="99" x14ac:dyDescent="0.2">
      <c r="A13" s="344"/>
      <c r="B13" s="161"/>
      <c r="C13" s="158"/>
      <c r="D13" s="159" t="s">
        <v>210</v>
      </c>
      <c r="E13" s="158"/>
      <c r="F13" s="358"/>
      <c r="G13" s="710"/>
      <c r="H13" s="726"/>
      <c r="I13" s="633"/>
      <c r="J13" s="633"/>
      <c r="K13" s="633"/>
      <c r="L13" s="633"/>
      <c r="M13" s="633"/>
      <c r="N13" s="633"/>
      <c r="O13" s="633"/>
      <c r="P13" s="633"/>
      <c r="Q13" s="633"/>
      <c r="R13" s="633"/>
      <c r="S13" s="633"/>
      <c r="T13" s="633"/>
      <c r="U13" s="633"/>
      <c r="V13" s="633"/>
      <c r="W13" s="633"/>
      <c r="X13" s="633"/>
      <c r="Y13" s="633"/>
      <c r="Z13" s="633"/>
    </row>
    <row r="14" spans="1:26" x14ac:dyDescent="0.2">
      <c r="A14" s="344"/>
      <c r="B14" s="161"/>
      <c r="C14" s="158"/>
      <c r="D14" s="159"/>
      <c r="E14" s="158"/>
      <c r="F14" s="357"/>
      <c r="G14" s="710"/>
      <c r="H14" s="726"/>
      <c r="I14" s="633"/>
      <c r="J14" s="633"/>
      <c r="K14" s="633"/>
      <c r="L14" s="633"/>
      <c r="M14" s="633"/>
      <c r="N14" s="633"/>
      <c r="O14" s="633"/>
      <c r="P14" s="633"/>
      <c r="Q14" s="633"/>
      <c r="R14" s="633"/>
      <c r="S14" s="633"/>
      <c r="T14" s="633"/>
      <c r="U14" s="633"/>
      <c r="V14" s="633"/>
      <c r="W14" s="633"/>
      <c r="X14" s="633"/>
      <c r="Y14" s="633"/>
      <c r="Z14" s="633"/>
    </row>
    <row r="15" spans="1:26" x14ac:dyDescent="0.2">
      <c r="A15" s="344" t="s">
        <v>402</v>
      </c>
      <c r="B15" s="161"/>
      <c r="C15" s="158"/>
      <c r="D15" s="162" t="s">
        <v>211</v>
      </c>
      <c r="E15" s="158"/>
      <c r="F15" s="358"/>
      <c r="G15" s="710"/>
      <c r="H15" s="726"/>
      <c r="I15" s="633"/>
      <c r="J15" s="633"/>
      <c r="K15" s="633"/>
      <c r="L15" s="633"/>
      <c r="M15" s="633"/>
      <c r="N15" s="633"/>
      <c r="O15" s="633"/>
      <c r="P15" s="633"/>
      <c r="Q15" s="633"/>
      <c r="R15" s="633"/>
      <c r="S15" s="633"/>
      <c r="T15" s="633"/>
      <c r="U15" s="633"/>
      <c r="V15" s="633"/>
      <c r="W15" s="633"/>
      <c r="X15" s="633"/>
      <c r="Y15" s="633"/>
      <c r="Z15" s="633"/>
    </row>
    <row r="16" spans="1:26" x14ac:dyDescent="0.2">
      <c r="A16" s="344"/>
      <c r="B16" s="161"/>
      <c r="C16" s="158"/>
      <c r="D16" s="159"/>
      <c r="E16" s="158"/>
      <c r="F16" s="357"/>
      <c r="G16" s="710"/>
      <c r="H16" s="726"/>
      <c r="I16" s="633"/>
      <c r="J16" s="633"/>
      <c r="K16" s="633"/>
      <c r="L16" s="633"/>
      <c r="M16" s="633"/>
      <c r="N16" s="633"/>
      <c r="O16" s="633"/>
      <c r="P16" s="633"/>
      <c r="Q16" s="633"/>
      <c r="R16" s="633"/>
      <c r="S16" s="633"/>
      <c r="T16" s="633"/>
      <c r="U16" s="633"/>
      <c r="V16" s="633"/>
      <c r="W16" s="633"/>
      <c r="X16" s="633"/>
      <c r="Y16" s="633"/>
      <c r="Z16" s="633"/>
    </row>
    <row r="17" spans="1:26" x14ac:dyDescent="0.2">
      <c r="A17" s="344"/>
      <c r="B17" s="161">
        <v>9.0009999999999994</v>
      </c>
      <c r="C17" s="158"/>
      <c r="D17" s="160" t="s">
        <v>212</v>
      </c>
      <c r="E17" s="158"/>
      <c r="F17" s="358"/>
      <c r="G17" s="710"/>
      <c r="H17" s="726"/>
      <c r="I17" s="633"/>
      <c r="J17" s="633"/>
      <c r="K17" s="633"/>
      <c r="L17" s="633"/>
      <c r="M17" s="633"/>
      <c r="N17" s="633"/>
      <c r="O17" s="633"/>
      <c r="P17" s="633"/>
      <c r="Q17" s="633"/>
      <c r="R17" s="633"/>
      <c r="S17" s="633"/>
      <c r="T17" s="633"/>
      <c r="U17" s="633"/>
      <c r="V17" s="633"/>
      <c r="W17" s="633"/>
      <c r="X17" s="633"/>
      <c r="Y17" s="633"/>
      <c r="Z17" s="633"/>
    </row>
    <row r="18" spans="1:26" x14ac:dyDescent="0.2">
      <c r="A18" s="344"/>
      <c r="B18" s="161"/>
      <c r="C18" s="158"/>
      <c r="D18" s="159"/>
      <c r="E18" s="158"/>
      <c r="F18" s="360"/>
      <c r="G18" s="710"/>
      <c r="H18" s="726"/>
      <c r="I18" s="633"/>
      <c r="J18" s="633"/>
      <c r="K18" s="633"/>
      <c r="L18" s="633"/>
      <c r="M18" s="633"/>
      <c r="N18" s="633"/>
      <c r="O18" s="633"/>
      <c r="P18" s="633"/>
      <c r="Q18" s="633"/>
      <c r="R18" s="633"/>
      <c r="S18" s="633"/>
      <c r="T18" s="633"/>
      <c r="U18" s="633"/>
      <c r="V18" s="633"/>
      <c r="W18" s="633"/>
      <c r="X18" s="633"/>
      <c r="Y18" s="633"/>
      <c r="Z18" s="633"/>
    </row>
    <row r="19" spans="1:26" x14ac:dyDescent="0.2">
      <c r="A19" s="344"/>
      <c r="B19" s="161" t="s">
        <v>213</v>
      </c>
      <c r="C19" s="158"/>
      <c r="D19" s="163" t="s">
        <v>214</v>
      </c>
      <c r="E19" s="158"/>
      <c r="F19" s="359"/>
      <c r="G19" s="710"/>
      <c r="H19" s="726"/>
      <c r="I19" s="633"/>
      <c r="J19" s="633"/>
      <c r="K19" s="633"/>
      <c r="L19" s="633"/>
      <c r="M19" s="633"/>
      <c r="N19" s="633"/>
      <c r="O19" s="633"/>
      <c r="P19" s="633"/>
      <c r="Q19" s="633"/>
      <c r="R19" s="633"/>
      <c r="S19" s="633"/>
      <c r="T19" s="633"/>
      <c r="U19" s="633"/>
      <c r="V19" s="633"/>
      <c r="W19" s="633"/>
      <c r="X19" s="633"/>
      <c r="Y19" s="633"/>
      <c r="Z19" s="633"/>
    </row>
    <row r="20" spans="1:26" x14ac:dyDescent="0.2">
      <c r="A20" s="344"/>
      <c r="B20" s="161"/>
      <c r="C20" s="158"/>
      <c r="D20" s="159"/>
      <c r="E20" s="158"/>
      <c r="F20" s="360"/>
      <c r="G20" s="710"/>
      <c r="H20" s="726"/>
      <c r="I20" s="633"/>
      <c r="J20" s="633"/>
      <c r="K20" s="633"/>
      <c r="L20" s="633"/>
      <c r="M20" s="633"/>
      <c r="N20" s="633"/>
      <c r="O20" s="633"/>
      <c r="P20" s="633"/>
      <c r="Q20" s="633"/>
      <c r="R20" s="633"/>
      <c r="S20" s="633"/>
      <c r="T20" s="633"/>
      <c r="U20" s="633"/>
      <c r="V20" s="633"/>
      <c r="W20" s="633"/>
      <c r="X20" s="633"/>
      <c r="Y20" s="633"/>
      <c r="Z20" s="633"/>
    </row>
    <row r="21" spans="1:26" x14ac:dyDescent="0.2">
      <c r="A21" s="344" t="s">
        <v>403</v>
      </c>
      <c r="B21" s="161"/>
      <c r="C21" s="158"/>
      <c r="D21" s="159" t="s">
        <v>630</v>
      </c>
      <c r="E21" s="158" t="s">
        <v>99</v>
      </c>
      <c r="F21" s="360">
        <v>40</v>
      </c>
      <c r="G21" s="710"/>
      <c r="H21" s="726">
        <f>ROUND($F21*G21,2)</f>
        <v>0</v>
      </c>
      <c r="I21" s="633"/>
      <c r="J21" s="633"/>
      <c r="K21" s="633"/>
      <c r="L21" s="633"/>
      <c r="M21" s="633"/>
      <c r="N21" s="633"/>
      <c r="O21" s="633"/>
      <c r="P21" s="633"/>
      <c r="Q21" s="633"/>
      <c r="R21" s="633"/>
      <c r="S21" s="633"/>
      <c r="T21" s="633"/>
      <c r="U21" s="633"/>
      <c r="V21" s="633"/>
      <c r="W21" s="633"/>
      <c r="X21" s="633"/>
      <c r="Y21" s="633"/>
      <c r="Z21" s="633"/>
    </row>
    <row r="22" spans="1:26" x14ac:dyDescent="0.2">
      <c r="A22" s="344"/>
      <c r="B22" s="161"/>
      <c r="C22" s="158"/>
      <c r="D22" s="159"/>
      <c r="E22" s="158"/>
      <c r="F22" s="360"/>
      <c r="G22" s="710"/>
      <c r="H22" s="726"/>
      <c r="I22" s="633"/>
      <c r="J22" s="633"/>
      <c r="K22" s="633"/>
      <c r="L22" s="633"/>
      <c r="M22" s="633"/>
      <c r="N22" s="633"/>
      <c r="O22" s="633"/>
      <c r="P22" s="633"/>
      <c r="Q22" s="633"/>
      <c r="R22" s="633"/>
      <c r="S22" s="633"/>
      <c r="T22" s="633"/>
      <c r="U22" s="633"/>
      <c r="V22" s="633"/>
      <c r="W22" s="633"/>
      <c r="X22" s="633"/>
      <c r="Y22" s="633"/>
      <c r="Z22" s="633"/>
    </row>
    <row r="23" spans="1:26" x14ac:dyDescent="0.2">
      <c r="A23" s="344" t="s">
        <v>404</v>
      </c>
      <c r="B23" s="161"/>
      <c r="C23" s="158"/>
      <c r="D23" s="159" t="s">
        <v>287</v>
      </c>
      <c r="E23" s="158" t="s">
        <v>99</v>
      </c>
      <c r="F23" s="360">
        <f>ROUND(8.5*2.5,0)</f>
        <v>21</v>
      </c>
      <c r="G23" s="710"/>
      <c r="H23" s="726">
        <f>ROUND($F23*G23,2)</f>
        <v>0</v>
      </c>
      <c r="I23" s="633"/>
      <c r="J23" s="633"/>
      <c r="K23" s="633"/>
      <c r="L23" s="633"/>
      <c r="M23" s="633"/>
      <c r="N23" s="633"/>
      <c r="O23" s="633"/>
      <c r="P23" s="633"/>
      <c r="Q23" s="633"/>
      <c r="R23" s="633"/>
      <c r="S23" s="633"/>
      <c r="T23" s="633"/>
      <c r="U23" s="633"/>
      <c r="V23" s="633"/>
      <c r="W23" s="633"/>
      <c r="X23" s="633"/>
      <c r="Y23" s="633"/>
      <c r="Z23" s="633"/>
    </row>
    <row r="24" spans="1:26" x14ac:dyDescent="0.2">
      <c r="A24" s="344"/>
      <c r="B24" s="158"/>
      <c r="C24" s="158"/>
      <c r="D24" s="159"/>
      <c r="E24" s="158"/>
      <c r="F24" s="360"/>
      <c r="G24" s="710"/>
      <c r="H24" s="726"/>
      <c r="I24" s="633"/>
      <c r="J24" s="633"/>
      <c r="K24" s="633"/>
      <c r="L24" s="633"/>
      <c r="M24" s="633"/>
      <c r="N24" s="633"/>
      <c r="O24" s="633"/>
      <c r="P24" s="633"/>
      <c r="Q24" s="633"/>
      <c r="R24" s="633"/>
      <c r="S24" s="633"/>
      <c r="T24" s="633"/>
      <c r="U24" s="633"/>
      <c r="V24" s="633"/>
      <c r="W24" s="633"/>
      <c r="X24" s="633"/>
      <c r="Y24" s="633"/>
      <c r="Z24" s="633"/>
    </row>
    <row r="25" spans="1:26" x14ac:dyDescent="0.2">
      <c r="A25" s="344" t="s">
        <v>405</v>
      </c>
      <c r="B25" s="158">
        <v>9.0030000000000001</v>
      </c>
      <c r="C25" s="158"/>
      <c r="D25" s="160" t="s">
        <v>217</v>
      </c>
      <c r="E25" s="158"/>
      <c r="F25" s="359"/>
      <c r="G25" s="710"/>
      <c r="H25" s="726"/>
      <c r="I25" s="633"/>
      <c r="J25" s="633"/>
      <c r="K25" s="633"/>
      <c r="L25" s="633"/>
      <c r="M25" s="633"/>
      <c r="N25" s="633"/>
      <c r="O25" s="633"/>
      <c r="P25" s="633"/>
      <c r="Q25" s="633"/>
      <c r="R25" s="633"/>
      <c r="S25" s="633"/>
      <c r="T25" s="633"/>
      <c r="U25" s="633"/>
      <c r="V25" s="633"/>
      <c r="W25" s="633"/>
      <c r="X25" s="633"/>
      <c r="Y25" s="633"/>
      <c r="Z25" s="633"/>
    </row>
    <row r="26" spans="1:26" x14ac:dyDescent="0.2">
      <c r="A26" s="344"/>
      <c r="B26" s="158"/>
      <c r="C26" s="158"/>
      <c r="D26" s="159"/>
      <c r="E26" s="158"/>
      <c r="F26" s="360"/>
      <c r="G26" s="710"/>
      <c r="H26" s="726"/>
      <c r="I26" s="633"/>
      <c r="J26" s="633"/>
      <c r="K26" s="633"/>
      <c r="L26" s="633"/>
      <c r="M26" s="633"/>
      <c r="N26" s="633"/>
      <c r="O26" s="633"/>
      <c r="P26" s="633"/>
      <c r="Q26" s="633"/>
      <c r="R26" s="633"/>
      <c r="S26" s="633"/>
      <c r="T26" s="633"/>
      <c r="U26" s="633"/>
      <c r="V26" s="633"/>
      <c r="W26" s="633"/>
      <c r="X26" s="633"/>
      <c r="Y26" s="633"/>
      <c r="Z26" s="633"/>
    </row>
    <row r="27" spans="1:26" x14ac:dyDescent="0.2">
      <c r="A27" s="344"/>
      <c r="B27" s="158" t="s">
        <v>218</v>
      </c>
      <c r="C27" s="158"/>
      <c r="D27" s="163" t="s">
        <v>214</v>
      </c>
      <c r="E27" s="158"/>
      <c r="F27" s="359"/>
      <c r="G27" s="710"/>
      <c r="H27" s="726"/>
      <c r="I27" s="633"/>
      <c r="J27" s="633"/>
      <c r="K27" s="633"/>
      <c r="L27" s="633"/>
      <c r="M27" s="633"/>
      <c r="N27" s="633"/>
      <c r="O27" s="633"/>
      <c r="P27" s="633"/>
      <c r="Q27" s="633"/>
      <c r="R27" s="633"/>
      <c r="S27" s="633"/>
      <c r="T27" s="633"/>
      <c r="U27" s="633"/>
      <c r="V27" s="633"/>
      <c r="W27" s="633"/>
      <c r="X27" s="633"/>
      <c r="Y27" s="633"/>
      <c r="Z27" s="633"/>
    </row>
    <row r="28" spans="1:26" x14ac:dyDescent="0.2">
      <c r="A28" s="344"/>
      <c r="B28" s="158"/>
      <c r="C28" s="158"/>
      <c r="D28" s="159"/>
      <c r="E28" s="158"/>
      <c r="F28" s="360"/>
      <c r="G28" s="710"/>
      <c r="H28" s="726"/>
      <c r="I28" s="633"/>
      <c r="J28" s="633"/>
      <c r="K28" s="633"/>
      <c r="L28" s="633"/>
      <c r="M28" s="633"/>
      <c r="N28" s="633"/>
      <c r="O28" s="633"/>
      <c r="P28" s="633"/>
      <c r="Q28" s="633"/>
      <c r="R28" s="633"/>
      <c r="S28" s="633"/>
      <c r="T28" s="633"/>
      <c r="U28" s="633"/>
      <c r="V28" s="633"/>
      <c r="W28" s="633"/>
      <c r="X28" s="633"/>
      <c r="Y28" s="633"/>
      <c r="Z28" s="633"/>
    </row>
    <row r="29" spans="1:26" x14ac:dyDescent="0.2">
      <c r="A29" s="344" t="s">
        <v>406</v>
      </c>
      <c r="B29" s="158"/>
      <c r="C29" s="158"/>
      <c r="D29" s="159" t="s">
        <v>630</v>
      </c>
      <c r="E29" s="158" t="s">
        <v>99</v>
      </c>
      <c r="F29" s="360">
        <v>10</v>
      </c>
      <c r="G29" s="710"/>
      <c r="H29" s="726">
        <f>ROUND($F29*G29,2)</f>
        <v>0</v>
      </c>
      <c r="I29" s="633"/>
      <c r="J29" s="633"/>
      <c r="K29" s="633"/>
      <c r="L29" s="633"/>
      <c r="M29" s="633"/>
      <c r="N29" s="633"/>
      <c r="O29" s="633"/>
      <c r="P29" s="633"/>
      <c r="Q29" s="633"/>
      <c r="R29" s="633"/>
      <c r="S29" s="633"/>
      <c r="T29" s="633"/>
      <c r="U29" s="633"/>
      <c r="V29" s="633"/>
      <c r="W29" s="633"/>
      <c r="X29" s="633"/>
      <c r="Y29" s="633"/>
      <c r="Z29" s="633"/>
    </row>
    <row r="30" spans="1:26" x14ac:dyDescent="0.2">
      <c r="A30" s="344"/>
      <c r="B30" s="158"/>
      <c r="C30" s="158"/>
      <c r="D30" s="159"/>
      <c r="E30" s="158"/>
      <c r="F30" s="360"/>
      <c r="G30" s="710"/>
      <c r="H30" s="726"/>
      <c r="I30" s="633"/>
      <c r="J30" s="633"/>
      <c r="K30" s="633"/>
      <c r="L30" s="633"/>
      <c r="M30" s="633"/>
      <c r="N30" s="633"/>
      <c r="O30" s="633"/>
      <c r="P30" s="633"/>
      <c r="Q30" s="633"/>
      <c r="R30" s="633"/>
      <c r="S30" s="633"/>
      <c r="T30" s="633"/>
      <c r="U30" s="633"/>
      <c r="V30" s="633"/>
      <c r="W30" s="633"/>
      <c r="X30" s="633"/>
      <c r="Y30" s="633"/>
      <c r="Z30" s="633"/>
    </row>
    <row r="31" spans="1:26" x14ac:dyDescent="0.2">
      <c r="A31" s="344" t="s">
        <v>407</v>
      </c>
      <c r="B31" s="158"/>
      <c r="C31" s="158"/>
      <c r="D31" s="159" t="s">
        <v>287</v>
      </c>
      <c r="E31" s="158" t="s">
        <v>99</v>
      </c>
      <c r="F31" s="360">
        <v>6</v>
      </c>
      <c r="G31" s="710"/>
      <c r="H31" s="726">
        <f>ROUND($F31*G31,2)</f>
        <v>0</v>
      </c>
      <c r="I31" s="633"/>
      <c r="J31" s="633"/>
      <c r="K31" s="633"/>
      <c r="L31" s="633"/>
      <c r="M31" s="633"/>
      <c r="N31" s="633"/>
      <c r="O31" s="633"/>
      <c r="P31" s="633"/>
      <c r="Q31" s="633"/>
      <c r="R31" s="633"/>
      <c r="S31" s="633"/>
      <c r="T31" s="633"/>
      <c r="U31" s="633"/>
      <c r="V31" s="633"/>
      <c r="W31" s="633"/>
      <c r="X31" s="633"/>
      <c r="Y31" s="633"/>
      <c r="Z31" s="633"/>
    </row>
    <row r="32" spans="1:26" x14ac:dyDescent="0.2">
      <c r="A32" s="344"/>
      <c r="B32" s="158"/>
      <c r="C32" s="158"/>
      <c r="D32" s="159"/>
      <c r="E32" s="158"/>
      <c r="F32" s="360"/>
      <c r="G32" s="710"/>
      <c r="H32" s="726"/>
      <c r="I32" s="633"/>
      <c r="J32" s="633"/>
      <c r="K32" s="633"/>
      <c r="L32" s="633"/>
      <c r="M32" s="633"/>
      <c r="N32" s="633"/>
      <c r="O32" s="633"/>
      <c r="P32" s="633"/>
      <c r="Q32" s="633"/>
      <c r="R32" s="633"/>
      <c r="S32" s="633"/>
      <c r="T32" s="633"/>
      <c r="U32" s="633"/>
      <c r="V32" s="633"/>
      <c r="W32" s="633"/>
      <c r="X32" s="633"/>
      <c r="Y32" s="633"/>
      <c r="Z32" s="633"/>
    </row>
    <row r="33" spans="1:26" x14ac:dyDescent="0.2">
      <c r="A33" s="344" t="s">
        <v>409</v>
      </c>
      <c r="B33" s="158">
        <v>9.0050000000000008</v>
      </c>
      <c r="C33" s="158"/>
      <c r="D33" s="160" t="s">
        <v>219</v>
      </c>
      <c r="E33" s="158"/>
      <c r="F33" s="359"/>
      <c r="G33" s="710"/>
      <c r="H33" s="726"/>
      <c r="I33" s="633"/>
      <c r="J33" s="633"/>
      <c r="K33" s="633"/>
      <c r="L33" s="633"/>
      <c r="M33" s="633"/>
      <c r="N33" s="633"/>
      <c r="O33" s="633"/>
      <c r="P33" s="633"/>
      <c r="Q33" s="633"/>
      <c r="R33" s="633"/>
      <c r="S33" s="633"/>
      <c r="T33" s="633"/>
      <c r="U33" s="633"/>
      <c r="V33" s="633"/>
      <c r="W33" s="633"/>
      <c r="X33" s="633"/>
      <c r="Y33" s="633"/>
      <c r="Z33" s="633"/>
    </row>
    <row r="34" spans="1:26" x14ac:dyDescent="0.2">
      <c r="A34" s="344"/>
      <c r="B34" s="158"/>
      <c r="C34" s="158"/>
      <c r="D34" s="159"/>
      <c r="E34" s="158"/>
      <c r="F34" s="360"/>
      <c r="G34" s="710"/>
      <c r="H34" s="726"/>
      <c r="I34" s="633"/>
      <c r="J34" s="633"/>
      <c r="K34" s="633"/>
      <c r="L34" s="633"/>
      <c r="M34" s="633"/>
      <c r="N34" s="633"/>
      <c r="O34" s="633"/>
      <c r="P34" s="633"/>
      <c r="Q34" s="633"/>
      <c r="R34" s="633"/>
      <c r="S34" s="633"/>
      <c r="T34" s="633"/>
      <c r="U34" s="633"/>
      <c r="V34" s="633"/>
      <c r="W34" s="633"/>
      <c r="X34" s="633"/>
      <c r="Y34" s="633"/>
      <c r="Z34" s="633"/>
    </row>
    <row r="35" spans="1:26" x14ac:dyDescent="0.2">
      <c r="A35" s="344" t="s">
        <v>408</v>
      </c>
      <c r="B35" s="158" t="s">
        <v>220</v>
      </c>
      <c r="C35" s="158"/>
      <c r="D35" s="159" t="s">
        <v>221</v>
      </c>
      <c r="E35" s="158" t="s">
        <v>99</v>
      </c>
      <c r="F35" s="360"/>
      <c r="G35" s="710"/>
      <c r="H35" s="537" t="s">
        <v>69</v>
      </c>
      <c r="I35" s="633"/>
      <c r="J35" s="633"/>
      <c r="K35" s="633"/>
      <c r="L35" s="633"/>
      <c r="M35" s="633"/>
      <c r="N35" s="633"/>
      <c r="O35" s="633"/>
      <c r="P35" s="633"/>
      <c r="Q35" s="633"/>
      <c r="R35" s="633"/>
      <c r="S35" s="633"/>
      <c r="T35" s="633"/>
      <c r="U35" s="633"/>
      <c r="V35" s="633"/>
      <c r="W35" s="633"/>
      <c r="X35" s="633"/>
      <c r="Y35" s="633"/>
      <c r="Z35" s="633"/>
    </row>
    <row r="36" spans="1:26" x14ac:dyDescent="0.2">
      <c r="A36" s="344"/>
      <c r="B36" s="158"/>
      <c r="C36" s="158"/>
      <c r="D36" s="159"/>
      <c r="E36" s="158"/>
      <c r="F36" s="360"/>
      <c r="G36" s="710"/>
      <c r="H36" s="525"/>
      <c r="I36" s="633"/>
      <c r="J36" s="633"/>
      <c r="K36" s="633"/>
      <c r="L36" s="633"/>
      <c r="M36" s="633"/>
      <c r="N36" s="633"/>
      <c r="O36" s="633"/>
      <c r="P36" s="633"/>
      <c r="Q36" s="633"/>
      <c r="R36" s="633"/>
      <c r="S36" s="633"/>
      <c r="T36" s="633"/>
      <c r="U36" s="633"/>
      <c r="V36" s="633"/>
      <c r="W36" s="633"/>
      <c r="X36" s="633"/>
      <c r="Y36" s="633"/>
      <c r="Z36" s="633"/>
    </row>
    <row r="37" spans="1:26" x14ac:dyDescent="0.2">
      <c r="A37" s="344" t="s">
        <v>410</v>
      </c>
      <c r="B37" s="158" t="s">
        <v>222</v>
      </c>
      <c r="C37" s="158"/>
      <c r="D37" s="159" t="s">
        <v>223</v>
      </c>
      <c r="E37" s="158" t="s">
        <v>99</v>
      </c>
      <c r="F37" s="360"/>
      <c r="G37" s="710"/>
      <c r="H37" s="537" t="s">
        <v>69</v>
      </c>
      <c r="I37" s="633"/>
      <c r="J37" s="633"/>
      <c r="K37" s="633"/>
      <c r="L37" s="633"/>
      <c r="M37" s="633"/>
      <c r="N37" s="633"/>
      <c r="O37" s="633"/>
      <c r="P37" s="633"/>
      <c r="Q37" s="633"/>
      <c r="R37" s="633"/>
      <c r="S37" s="633"/>
      <c r="T37" s="633"/>
      <c r="U37" s="633"/>
      <c r="V37" s="633"/>
      <c r="W37" s="633"/>
      <c r="X37" s="633"/>
      <c r="Y37" s="633"/>
      <c r="Z37" s="633"/>
    </row>
    <row r="38" spans="1:26" x14ac:dyDescent="0.2">
      <c r="A38" s="344"/>
      <c r="B38" s="158"/>
      <c r="C38" s="158"/>
      <c r="D38" s="159"/>
      <c r="E38" s="158"/>
      <c r="F38" s="360"/>
      <c r="G38" s="710"/>
      <c r="H38" s="526"/>
      <c r="I38" s="633"/>
      <c r="J38" s="633"/>
      <c r="K38" s="633"/>
      <c r="L38" s="633"/>
      <c r="M38" s="633"/>
      <c r="N38" s="633"/>
      <c r="O38" s="633"/>
      <c r="P38" s="633"/>
      <c r="Q38" s="633"/>
      <c r="R38" s="633"/>
      <c r="S38" s="633"/>
      <c r="T38" s="633"/>
      <c r="U38" s="633"/>
      <c r="V38" s="633"/>
      <c r="W38" s="633"/>
      <c r="X38" s="633"/>
      <c r="Y38" s="633"/>
      <c r="Z38" s="633"/>
    </row>
    <row r="39" spans="1:26" ht="33" x14ac:dyDescent="0.2">
      <c r="A39" s="344" t="s">
        <v>411</v>
      </c>
      <c r="B39" s="158">
        <v>9.0060000000000002</v>
      </c>
      <c r="C39" s="158"/>
      <c r="D39" s="159" t="s">
        <v>224</v>
      </c>
      <c r="E39" s="158" t="s">
        <v>99</v>
      </c>
      <c r="F39" s="360"/>
      <c r="G39" s="710"/>
      <c r="H39" s="537" t="s">
        <v>69</v>
      </c>
      <c r="I39" s="633"/>
      <c r="J39" s="633"/>
      <c r="K39" s="633"/>
      <c r="L39" s="633"/>
      <c r="M39" s="633"/>
      <c r="N39" s="633"/>
      <c r="O39" s="633"/>
      <c r="P39" s="633"/>
      <c r="Q39" s="633"/>
      <c r="R39" s="633"/>
      <c r="S39" s="633"/>
      <c r="T39" s="633"/>
      <c r="U39" s="633"/>
      <c r="V39" s="633"/>
      <c r="W39" s="633"/>
      <c r="X39" s="633"/>
      <c r="Y39" s="633"/>
      <c r="Z39" s="633"/>
    </row>
    <row r="40" spans="1:26" x14ac:dyDescent="0.2">
      <c r="A40" s="344"/>
      <c r="B40" s="158"/>
      <c r="C40" s="158"/>
      <c r="D40" s="159"/>
      <c r="E40" s="158"/>
      <c r="F40" s="360"/>
      <c r="G40" s="710"/>
      <c r="H40" s="526"/>
      <c r="I40" s="633"/>
      <c r="J40" s="633"/>
      <c r="K40" s="633"/>
      <c r="L40" s="633"/>
      <c r="M40" s="633"/>
      <c r="N40" s="633"/>
      <c r="O40" s="633"/>
      <c r="P40" s="633"/>
      <c r="Q40" s="633"/>
      <c r="R40" s="633"/>
      <c r="S40" s="633"/>
      <c r="T40" s="633"/>
      <c r="U40" s="633"/>
      <c r="V40" s="633"/>
      <c r="W40" s="633"/>
      <c r="X40" s="633"/>
      <c r="Y40" s="633"/>
      <c r="Z40" s="633"/>
    </row>
    <row r="41" spans="1:26" ht="33" x14ac:dyDescent="0.2">
      <c r="A41" s="344" t="s">
        <v>412</v>
      </c>
      <c r="B41" s="158">
        <v>9.0069999999999997</v>
      </c>
      <c r="C41" s="158"/>
      <c r="D41" s="159" t="s">
        <v>225</v>
      </c>
      <c r="E41" s="158" t="s">
        <v>99</v>
      </c>
      <c r="F41" s="360">
        <f>(F10+F12+F18+F20)*0.05</f>
        <v>0</v>
      </c>
      <c r="G41" s="710"/>
      <c r="H41" s="537" t="s">
        <v>69</v>
      </c>
      <c r="I41" s="633"/>
      <c r="J41" s="633"/>
      <c r="K41" s="633"/>
      <c r="L41" s="633"/>
      <c r="M41" s="633"/>
      <c r="N41" s="633"/>
      <c r="O41" s="633"/>
      <c r="P41" s="633"/>
      <c r="Q41" s="633"/>
      <c r="R41" s="633"/>
      <c r="S41" s="633"/>
      <c r="T41" s="633"/>
      <c r="U41" s="633"/>
      <c r="V41" s="633"/>
      <c r="W41" s="633"/>
      <c r="X41" s="633"/>
      <c r="Y41" s="633"/>
      <c r="Z41" s="633"/>
    </row>
    <row r="42" spans="1:26" x14ac:dyDescent="0.2">
      <c r="A42" s="344"/>
      <c r="B42" s="158"/>
      <c r="C42" s="158"/>
      <c r="D42" s="159"/>
      <c r="E42" s="158"/>
      <c r="F42" s="360"/>
      <c r="G42" s="710"/>
      <c r="H42" s="526"/>
      <c r="I42" s="633"/>
      <c r="J42" s="633"/>
      <c r="K42" s="633"/>
      <c r="L42" s="633"/>
      <c r="M42" s="633"/>
      <c r="N42" s="633"/>
      <c r="O42" s="633"/>
      <c r="P42" s="633"/>
      <c r="Q42" s="633"/>
      <c r="R42" s="633"/>
      <c r="S42" s="633"/>
      <c r="T42" s="633"/>
      <c r="U42" s="633"/>
      <c r="V42" s="633"/>
      <c r="W42" s="633"/>
      <c r="X42" s="633"/>
      <c r="Y42" s="633"/>
      <c r="Z42" s="633"/>
    </row>
    <row r="43" spans="1:26" x14ac:dyDescent="0.2">
      <c r="A43" s="344"/>
      <c r="B43" s="158"/>
      <c r="C43" s="158"/>
      <c r="D43" s="159"/>
      <c r="E43" s="158"/>
      <c r="F43" s="360"/>
      <c r="G43" s="710"/>
      <c r="H43" s="526"/>
      <c r="I43" s="633"/>
      <c r="J43" s="633"/>
      <c r="K43" s="633"/>
      <c r="L43" s="633"/>
      <c r="M43" s="633"/>
      <c r="N43" s="633"/>
      <c r="O43" s="633"/>
      <c r="P43" s="633"/>
      <c r="Q43" s="633"/>
      <c r="R43" s="633"/>
      <c r="S43" s="633"/>
      <c r="T43" s="633"/>
      <c r="U43" s="633"/>
      <c r="V43" s="633"/>
      <c r="W43" s="633"/>
      <c r="X43" s="633"/>
      <c r="Y43" s="633"/>
      <c r="Z43" s="633"/>
    </row>
    <row r="44" spans="1:26" x14ac:dyDescent="0.2">
      <c r="A44" s="344"/>
      <c r="B44" s="158"/>
      <c r="C44" s="158"/>
      <c r="D44" s="159"/>
      <c r="E44" s="158"/>
      <c r="F44" s="360"/>
      <c r="G44" s="710"/>
      <c r="H44" s="526"/>
      <c r="I44" s="633"/>
      <c r="J44" s="633"/>
      <c r="K44" s="633"/>
      <c r="L44" s="633"/>
      <c r="M44" s="633"/>
      <c r="N44" s="633"/>
      <c r="O44" s="633"/>
      <c r="P44" s="633"/>
      <c r="Q44" s="633"/>
      <c r="R44" s="633"/>
      <c r="S44" s="633"/>
      <c r="T44" s="633"/>
      <c r="U44" s="633"/>
      <c r="V44" s="633"/>
      <c r="W44" s="633"/>
      <c r="X44" s="633"/>
      <c r="Y44" s="633"/>
      <c r="Z44" s="633"/>
    </row>
    <row r="45" spans="1:26" x14ac:dyDescent="0.3">
      <c r="A45" s="702"/>
      <c r="B45" s="703"/>
      <c r="C45" s="703"/>
      <c r="D45" s="704" t="s">
        <v>643</v>
      </c>
      <c r="E45" s="705"/>
      <c r="F45" s="706"/>
      <c r="G45" s="711"/>
      <c r="H45" s="707">
        <f>SUM(H6:H44)</f>
        <v>0</v>
      </c>
      <c r="I45" s="633"/>
      <c r="J45" s="633"/>
      <c r="K45" s="633"/>
      <c r="L45" s="633"/>
      <c r="M45" s="633"/>
      <c r="N45" s="633"/>
      <c r="O45" s="633"/>
      <c r="P45" s="633"/>
      <c r="Q45" s="633"/>
      <c r="R45" s="633"/>
      <c r="S45" s="633"/>
      <c r="T45" s="633"/>
      <c r="U45" s="633"/>
      <c r="V45" s="633"/>
      <c r="W45" s="633"/>
      <c r="X45" s="633"/>
      <c r="Y45" s="633"/>
      <c r="Z45" s="633"/>
    </row>
    <row r="46" spans="1:26" x14ac:dyDescent="0.3">
      <c r="A46" s="299"/>
      <c r="B46" s="72"/>
      <c r="C46" s="72"/>
      <c r="D46" s="73"/>
      <c r="E46" s="74"/>
      <c r="F46" s="375"/>
      <c r="G46" s="712"/>
      <c r="H46" s="490"/>
      <c r="I46" s="633"/>
      <c r="J46" s="633"/>
      <c r="K46" s="633"/>
      <c r="L46" s="633"/>
      <c r="M46" s="633"/>
      <c r="N46" s="633"/>
      <c r="O46" s="633"/>
      <c r="P46" s="633"/>
      <c r="Q46" s="633"/>
      <c r="R46" s="633"/>
      <c r="S46" s="633"/>
      <c r="T46" s="633"/>
      <c r="U46" s="633"/>
      <c r="V46" s="633"/>
      <c r="W46" s="633"/>
      <c r="X46" s="633"/>
      <c r="Y46" s="633"/>
      <c r="Z46" s="633"/>
    </row>
    <row r="47" spans="1:26" x14ac:dyDescent="0.3">
      <c r="A47" s="298"/>
      <c r="B47" s="68"/>
      <c r="C47" s="68"/>
      <c r="D47" s="69"/>
      <c r="E47" s="70"/>
      <c r="F47" s="374"/>
      <c r="G47" s="713"/>
      <c r="H47" s="489"/>
      <c r="I47" s="633"/>
      <c r="J47" s="633"/>
      <c r="K47" s="633"/>
      <c r="L47" s="633"/>
      <c r="M47" s="633"/>
      <c r="N47" s="633"/>
      <c r="O47" s="633"/>
      <c r="P47" s="633"/>
      <c r="Q47" s="633"/>
      <c r="R47" s="633"/>
      <c r="S47" s="633"/>
      <c r="T47" s="633"/>
      <c r="U47" s="633"/>
      <c r="V47" s="633"/>
      <c r="W47" s="633"/>
      <c r="X47" s="633"/>
      <c r="Y47" s="633"/>
      <c r="Z47" s="633"/>
    </row>
    <row r="48" spans="1:26" x14ac:dyDescent="0.3">
      <c r="A48" s="298"/>
      <c r="B48" s="68"/>
      <c r="C48" s="68"/>
      <c r="D48" s="69" t="s">
        <v>644</v>
      </c>
      <c r="E48" s="70"/>
      <c r="F48" s="374"/>
      <c r="G48" s="713"/>
      <c r="H48" s="489">
        <f>H45</f>
        <v>0</v>
      </c>
      <c r="I48" s="633"/>
      <c r="J48" s="633"/>
      <c r="K48" s="633"/>
      <c r="L48" s="633"/>
      <c r="M48" s="633"/>
      <c r="N48" s="633"/>
      <c r="O48" s="633"/>
      <c r="P48" s="633"/>
      <c r="Q48" s="633"/>
      <c r="R48" s="633"/>
      <c r="S48" s="633"/>
      <c r="T48" s="633"/>
      <c r="U48" s="633"/>
      <c r="V48" s="633"/>
      <c r="W48" s="633"/>
      <c r="X48" s="633"/>
      <c r="Y48" s="633"/>
      <c r="Z48" s="633"/>
    </row>
    <row r="49" spans="1:26" x14ac:dyDescent="0.2">
      <c r="A49" s="344"/>
      <c r="B49" s="158"/>
      <c r="C49" s="158"/>
      <c r="D49" s="159"/>
      <c r="E49" s="158"/>
      <c r="F49" s="360"/>
      <c r="G49" s="710"/>
      <c r="H49" s="526"/>
      <c r="I49" s="633"/>
      <c r="J49" s="633"/>
      <c r="K49" s="633"/>
      <c r="L49" s="633"/>
      <c r="M49" s="633"/>
      <c r="N49" s="633"/>
      <c r="O49" s="633"/>
      <c r="P49" s="633"/>
      <c r="Q49" s="633"/>
      <c r="R49" s="633"/>
      <c r="S49" s="633"/>
      <c r="T49" s="633"/>
      <c r="U49" s="633"/>
      <c r="V49" s="633"/>
      <c r="W49" s="633"/>
      <c r="X49" s="633"/>
      <c r="Y49" s="633"/>
      <c r="Z49" s="633"/>
    </row>
    <row r="50" spans="1:26" x14ac:dyDescent="0.2">
      <c r="A50" s="344" t="s">
        <v>413</v>
      </c>
      <c r="B50" s="158">
        <v>9.0090000000000003</v>
      </c>
      <c r="C50" s="158"/>
      <c r="D50" s="160" t="s">
        <v>226</v>
      </c>
      <c r="E50" s="158"/>
      <c r="F50" s="359"/>
      <c r="G50" s="710"/>
      <c r="H50" s="526"/>
      <c r="I50" s="633"/>
      <c r="J50" s="633"/>
      <c r="K50" s="633"/>
      <c r="L50" s="633"/>
      <c r="M50" s="633"/>
      <c r="N50" s="633"/>
      <c r="O50" s="633"/>
      <c r="P50" s="633"/>
      <c r="Q50" s="633"/>
      <c r="R50" s="633"/>
      <c r="S50" s="633"/>
      <c r="T50" s="633"/>
      <c r="U50" s="633"/>
      <c r="V50" s="633"/>
      <c r="W50" s="633"/>
      <c r="X50" s="633"/>
      <c r="Y50" s="633"/>
      <c r="Z50" s="633"/>
    </row>
    <row r="51" spans="1:26" x14ac:dyDescent="0.2">
      <c r="A51" s="344"/>
      <c r="B51" s="158"/>
      <c r="C51" s="158"/>
      <c r="D51" s="159"/>
      <c r="E51" s="158"/>
      <c r="F51" s="360"/>
      <c r="G51" s="710"/>
      <c r="H51" s="526"/>
      <c r="I51" s="633"/>
      <c r="J51" s="633"/>
      <c r="K51" s="633"/>
      <c r="L51" s="633"/>
      <c r="M51" s="633"/>
      <c r="N51" s="633"/>
      <c r="O51" s="633"/>
      <c r="P51" s="633"/>
      <c r="Q51" s="633"/>
      <c r="R51" s="633"/>
      <c r="S51" s="633"/>
      <c r="T51" s="633"/>
      <c r="U51" s="633"/>
      <c r="V51" s="633"/>
      <c r="W51" s="633"/>
      <c r="X51" s="633"/>
      <c r="Y51" s="633"/>
      <c r="Z51" s="633"/>
    </row>
    <row r="52" spans="1:26" ht="33" x14ac:dyDescent="0.2">
      <c r="A52" s="344" t="s">
        <v>414</v>
      </c>
      <c r="B52" s="158" t="s">
        <v>227</v>
      </c>
      <c r="C52" s="158"/>
      <c r="D52" s="159" t="s">
        <v>228</v>
      </c>
      <c r="E52" s="158" t="s">
        <v>229</v>
      </c>
      <c r="F52" s="360">
        <f>9+(2*10)*L1</f>
        <v>9</v>
      </c>
      <c r="G52" s="710"/>
      <c r="H52" s="526">
        <f>ROUND($F52*G52,2)</f>
        <v>0</v>
      </c>
      <c r="I52" s="633"/>
      <c r="J52" s="633"/>
      <c r="K52" s="633"/>
      <c r="L52" s="633"/>
      <c r="M52" s="633"/>
      <c r="N52" s="633"/>
      <c r="O52" s="633"/>
      <c r="P52" s="633"/>
      <c r="Q52" s="633"/>
      <c r="R52" s="633"/>
      <c r="S52" s="633"/>
      <c r="T52" s="633"/>
      <c r="U52" s="633"/>
      <c r="V52" s="633"/>
      <c r="W52" s="633"/>
      <c r="X52" s="633"/>
      <c r="Y52" s="633"/>
      <c r="Z52" s="633"/>
    </row>
    <row r="53" spans="1:26" x14ac:dyDescent="0.2">
      <c r="A53" s="344"/>
      <c r="B53" s="158"/>
      <c r="C53" s="158"/>
      <c r="D53" s="159"/>
      <c r="E53" s="158"/>
      <c r="F53" s="360"/>
      <c r="G53" s="710"/>
      <c r="H53" s="526"/>
      <c r="I53" s="633"/>
      <c r="J53" s="633"/>
      <c r="K53" s="633"/>
      <c r="L53" s="633"/>
      <c r="M53" s="633"/>
      <c r="N53" s="633"/>
      <c r="O53" s="633"/>
      <c r="P53" s="633"/>
      <c r="Q53" s="633"/>
      <c r="R53" s="633"/>
      <c r="S53" s="633"/>
      <c r="T53" s="633"/>
      <c r="U53" s="633"/>
      <c r="V53" s="633"/>
      <c r="W53" s="633"/>
      <c r="X53" s="633"/>
      <c r="Y53" s="633"/>
      <c r="Z53" s="633"/>
    </row>
    <row r="54" spans="1:26" x14ac:dyDescent="0.2">
      <c r="A54" s="344" t="s">
        <v>415</v>
      </c>
      <c r="B54" s="158" t="s">
        <v>230</v>
      </c>
      <c r="C54" s="158"/>
      <c r="D54" s="159" t="s">
        <v>231</v>
      </c>
      <c r="E54" s="158" t="s">
        <v>99</v>
      </c>
      <c r="F54" s="360">
        <f>(8.5*0.15+(2*10*0.15))*L1</f>
        <v>0</v>
      </c>
      <c r="G54" s="710"/>
      <c r="H54" s="526">
        <f>ROUND($F54*G54,2)</f>
        <v>0</v>
      </c>
      <c r="I54" s="633"/>
      <c r="J54" s="633"/>
      <c r="K54" s="633"/>
      <c r="L54" s="633"/>
      <c r="M54" s="633"/>
      <c r="N54" s="633"/>
      <c r="O54" s="633"/>
      <c r="P54" s="633"/>
      <c r="Q54" s="633"/>
      <c r="R54" s="633"/>
      <c r="S54" s="633"/>
      <c r="T54" s="633"/>
      <c r="U54" s="633"/>
      <c r="V54" s="633"/>
      <c r="W54" s="633"/>
      <c r="X54" s="633"/>
      <c r="Y54" s="633"/>
      <c r="Z54" s="633"/>
    </row>
    <row r="55" spans="1:26" x14ac:dyDescent="0.2">
      <c r="A55" s="344"/>
      <c r="B55" s="158"/>
      <c r="C55" s="158"/>
      <c r="D55" s="159"/>
      <c r="E55" s="158"/>
      <c r="F55" s="360"/>
      <c r="G55" s="710"/>
      <c r="H55" s="526"/>
      <c r="I55" s="633"/>
      <c r="J55" s="633"/>
      <c r="K55" s="633"/>
      <c r="L55" s="633"/>
      <c r="M55" s="633"/>
      <c r="N55" s="633"/>
      <c r="O55" s="633"/>
      <c r="P55" s="633"/>
      <c r="Q55" s="633"/>
      <c r="R55" s="633"/>
      <c r="S55" s="633"/>
      <c r="T55" s="633"/>
      <c r="U55" s="633"/>
      <c r="V55" s="633"/>
      <c r="W55" s="633"/>
      <c r="X55" s="633"/>
      <c r="Y55" s="633"/>
      <c r="Z55" s="633"/>
    </row>
    <row r="56" spans="1:26" x14ac:dyDescent="0.2">
      <c r="A56" s="344" t="s">
        <v>416</v>
      </c>
      <c r="B56" s="158" t="s">
        <v>232</v>
      </c>
      <c r="C56" s="158"/>
      <c r="D56" s="159" t="s">
        <v>233</v>
      </c>
      <c r="E56" s="158" t="s">
        <v>99</v>
      </c>
      <c r="F56" s="360"/>
      <c r="G56" s="710"/>
      <c r="H56" s="537" t="s">
        <v>69</v>
      </c>
      <c r="I56" s="633"/>
      <c r="J56" s="633"/>
      <c r="K56" s="633"/>
      <c r="L56" s="633"/>
      <c r="M56" s="633"/>
      <c r="N56" s="633"/>
      <c r="O56" s="633"/>
      <c r="P56" s="633"/>
      <c r="Q56" s="633"/>
      <c r="R56" s="633"/>
      <c r="S56" s="633"/>
      <c r="T56" s="633"/>
      <c r="U56" s="633"/>
      <c r="V56" s="633"/>
      <c r="W56" s="633"/>
      <c r="X56" s="633"/>
      <c r="Y56" s="633"/>
      <c r="Z56" s="633"/>
    </row>
    <row r="57" spans="1:26" x14ac:dyDescent="0.2">
      <c r="A57" s="344"/>
      <c r="B57" s="158"/>
      <c r="C57" s="158"/>
      <c r="D57" s="164"/>
      <c r="E57" s="161"/>
      <c r="F57" s="360"/>
      <c r="G57" s="714"/>
      <c r="H57" s="526"/>
      <c r="I57" s="633"/>
      <c r="J57" s="633"/>
      <c r="K57" s="633"/>
      <c r="L57" s="633"/>
      <c r="M57" s="633"/>
      <c r="N57" s="633"/>
      <c r="O57" s="633"/>
      <c r="P57" s="633"/>
      <c r="Q57" s="633"/>
      <c r="R57" s="633"/>
      <c r="S57" s="633"/>
      <c r="T57" s="633"/>
      <c r="U57" s="633"/>
      <c r="V57" s="633"/>
      <c r="W57" s="633"/>
      <c r="X57" s="633"/>
      <c r="Y57" s="633"/>
      <c r="Z57" s="633"/>
    </row>
    <row r="58" spans="1:26" x14ac:dyDescent="0.2">
      <c r="A58" s="344" t="s">
        <v>417</v>
      </c>
      <c r="B58" s="158">
        <v>9.01</v>
      </c>
      <c r="C58" s="158"/>
      <c r="D58" s="165" t="s">
        <v>234</v>
      </c>
      <c r="E58" s="161"/>
      <c r="F58" s="359"/>
      <c r="G58" s="714"/>
      <c r="H58" s="526"/>
      <c r="I58" s="633"/>
      <c r="J58" s="633"/>
      <c r="K58" s="633"/>
      <c r="L58" s="633"/>
      <c r="M58" s="633"/>
      <c r="N58" s="633"/>
      <c r="O58" s="633"/>
      <c r="P58" s="633"/>
      <c r="Q58" s="633"/>
      <c r="R58" s="633"/>
      <c r="S58" s="633"/>
      <c r="T58" s="633"/>
      <c r="U58" s="633"/>
      <c r="V58" s="633"/>
      <c r="W58" s="633"/>
      <c r="X58" s="633"/>
      <c r="Y58" s="633"/>
      <c r="Z58" s="633"/>
    </row>
    <row r="59" spans="1:26" x14ac:dyDescent="0.2">
      <c r="A59" s="344"/>
      <c r="B59" s="158"/>
      <c r="C59" s="158"/>
      <c r="D59" s="164"/>
      <c r="E59" s="161"/>
      <c r="F59" s="360"/>
      <c r="G59" s="714"/>
      <c r="H59" s="526"/>
      <c r="I59" s="633"/>
      <c r="J59" s="633"/>
      <c r="K59" s="633"/>
      <c r="L59" s="633"/>
      <c r="M59" s="633"/>
      <c r="N59" s="633"/>
      <c r="O59" s="633"/>
      <c r="P59" s="633"/>
      <c r="Q59" s="633"/>
      <c r="R59" s="633"/>
      <c r="S59" s="633"/>
      <c r="T59" s="633"/>
      <c r="U59" s="633"/>
      <c r="V59" s="633"/>
      <c r="W59" s="633"/>
      <c r="X59" s="633"/>
      <c r="Y59" s="633"/>
      <c r="Z59" s="633"/>
    </row>
    <row r="60" spans="1:26" x14ac:dyDescent="0.2">
      <c r="A60" s="344" t="s">
        <v>418</v>
      </c>
      <c r="B60" s="158" t="s">
        <v>235</v>
      </c>
      <c r="C60" s="158"/>
      <c r="D60" s="164" t="s">
        <v>221</v>
      </c>
      <c r="E60" s="161" t="s">
        <v>99</v>
      </c>
      <c r="F60" s="360">
        <v>1</v>
      </c>
      <c r="G60" s="714"/>
      <c r="H60" s="537" t="s">
        <v>69</v>
      </c>
      <c r="I60" s="633"/>
      <c r="J60" s="633"/>
      <c r="K60" s="633"/>
      <c r="L60" s="633"/>
      <c r="M60" s="633"/>
      <c r="N60" s="633"/>
      <c r="O60" s="633"/>
      <c r="P60" s="633"/>
      <c r="Q60" s="633"/>
      <c r="R60" s="633"/>
      <c r="S60" s="633"/>
      <c r="T60" s="633"/>
      <c r="U60" s="633"/>
      <c r="V60" s="633"/>
      <c r="W60" s="633"/>
      <c r="X60" s="633"/>
      <c r="Y60" s="633"/>
      <c r="Z60" s="633"/>
    </row>
    <row r="61" spans="1:26" x14ac:dyDescent="0.2">
      <c r="A61" s="344"/>
      <c r="B61" s="158"/>
      <c r="C61" s="158"/>
      <c r="D61" s="164"/>
      <c r="E61" s="161"/>
      <c r="F61" s="360"/>
      <c r="G61" s="714"/>
      <c r="H61" s="526"/>
      <c r="I61" s="633"/>
      <c r="J61" s="633"/>
      <c r="K61" s="633"/>
      <c r="L61" s="633"/>
      <c r="M61" s="633"/>
      <c r="N61" s="633"/>
      <c r="O61" s="633"/>
      <c r="P61" s="633"/>
      <c r="Q61" s="633"/>
      <c r="R61" s="633"/>
      <c r="S61" s="633"/>
      <c r="T61" s="633"/>
      <c r="U61" s="633"/>
      <c r="V61" s="633"/>
      <c r="W61" s="633"/>
      <c r="X61" s="633"/>
      <c r="Y61" s="633"/>
      <c r="Z61" s="633"/>
    </row>
    <row r="62" spans="1:26" x14ac:dyDescent="0.2">
      <c r="A62" s="344" t="s">
        <v>419</v>
      </c>
      <c r="B62" s="158">
        <v>9.0109999999999992</v>
      </c>
      <c r="C62" s="158"/>
      <c r="D62" s="164" t="s">
        <v>236</v>
      </c>
      <c r="E62" s="166" t="s">
        <v>662</v>
      </c>
      <c r="F62" s="360">
        <v>1</v>
      </c>
      <c r="G62" s="714"/>
      <c r="H62" s="537" t="s">
        <v>69</v>
      </c>
      <c r="I62" s="633"/>
      <c r="J62" s="633"/>
      <c r="K62" s="633"/>
      <c r="L62" s="633"/>
      <c r="M62" s="633"/>
      <c r="N62" s="633"/>
      <c r="O62" s="633"/>
      <c r="P62" s="633"/>
      <c r="Q62" s="633"/>
      <c r="R62" s="633"/>
      <c r="S62" s="633"/>
      <c r="T62" s="633"/>
      <c r="U62" s="633"/>
      <c r="V62" s="633"/>
      <c r="W62" s="633"/>
      <c r="X62" s="633"/>
      <c r="Y62" s="633"/>
      <c r="Z62" s="633"/>
    </row>
    <row r="63" spans="1:26" x14ac:dyDescent="0.2">
      <c r="A63" s="344"/>
      <c r="B63" s="158"/>
      <c r="C63" s="158"/>
      <c r="D63" s="164"/>
      <c r="E63" s="161"/>
      <c r="F63" s="360"/>
      <c r="G63" s="714"/>
      <c r="H63" s="526"/>
      <c r="I63" s="633"/>
      <c r="J63" s="633"/>
      <c r="K63" s="633"/>
      <c r="L63" s="633"/>
      <c r="M63" s="633"/>
      <c r="N63" s="633"/>
      <c r="O63" s="633"/>
      <c r="P63" s="633"/>
      <c r="Q63" s="633"/>
      <c r="R63" s="633"/>
      <c r="S63" s="633"/>
      <c r="T63" s="633"/>
      <c r="U63" s="633"/>
      <c r="V63" s="633"/>
      <c r="W63" s="633"/>
      <c r="X63" s="633"/>
      <c r="Y63" s="633"/>
      <c r="Z63" s="633"/>
    </row>
    <row r="64" spans="1:26" x14ac:dyDescent="0.2">
      <c r="A64" s="344"/>
      <c r="B64" s="158"/>
      <c r="C64" s="158"/>
      <c r="D64" s="164"/>
      <c r="E64" s="161"/>
      <c r="F64" s="360"/>
      <c r="G64" s="714"/>
      <c r="H64" s="526"/>
      <c r="I64" s="633"/>
      <c r="J64" s="633"/>
      <c r="K64" s="633"/>
      <c r="L64" s="633"/>
      <c r="M64" s="633"/>
      <c r="N64" s="633"/>
      <c r="O64" s="633"/>
      <c r="P64" s="633"/>
      <c r="Q64" s="633"/>
      <c r="R64" s="633"/>
      <c r="S64" s="633"/>
      <c r="T64" s="633"/>
      <c r="U64" s="633"/>
      <c r="V64" s="633"/>
      <c r="W64" s="633"/>
      <c r="X64" s="633"/>
      <c r="Y64" s="633"/>
      <c r="Z64" s="633"/>
    </row>
    <row r="65" spans="1:26" x14ac:dyDescent="0.2">
      <c r="A65" s="344"/>
      <c r="B65" s="158"/>
      <c r="C65" s="158"/>
      <c r="D65" s="164"/>
      <c r="E65" s="161"/>
      <c r="F65" s="360"/>
      <c r="G65" s="714"/>
      <c r="H65" s="526"/>
      <c r="I65" s="633"/>
      <c r="J65" s="633"/>
      <c r="K65" s="633"/>
      <c r="L65" s="633"/>
      <c r="M65" s="633"/>
      <c r="N65" s="633"/>
      <c r="O65" s="633"/>
      <c r="P65" s="633"/>
      <c r="Q65" s="633"/>
      <c r="R65" s="633"/>
      <c r="S65" s="633"/>
      <c r="T65" s="633"/>
      <c r="U65" s="633"/>
      <c r="V65" s="633"/>
      <c r="W65" s="633"/>
      <c r="X65" s="633"/>
      <c r="Y65" s="633"/>
      <c r="Z65" s="633"/>
    </row>
    <row r="66" spans="1:26" x14ac:dyDescent="0.2">
      <c r="A66" s="344"/>
      <c r="B66" s="158"/>
      <c r="C66" s="158"/>
      <c r="D66" s="164"/>
      <c r="E66" s="161"/>
      <c r="F66" s="360"/>
      <c r="G66" s="714"/>
      <c r="H66" s="526"/>
      <c r="I66" s="633"/>
      <c r="J66" s="633"/>
      <c r="K66" s="633"/>
      <c r="L66" s="633"/>
      <c r="M66" s="633"/>
      <c r="N66" s="633"/>
      <c r="O66" s="633"/>
      <c r="P66" s="633"/>
      <c r="Q66" s="633"/>
      <c r="R66" s="633"/>
      <c r="S66" s="633"/>
      <c r="T66" s="633"/>
      <c r="U66" s="633"/>
      <c r="V66" s="633"/>
      <c r="W66" s="633"/>
      <c r="X66" s="633"/>
      <c r="Y66" s="633"/>
      <c r="Z66" s="633"/>
    </row>
    <row r="67" spans="1:26" x14ac:dyDescent="0.2">
      <c r="A67" s="344"/>
      <c r="B67" s="158"/>
      <c r="C67" s="158"/>
      <c r="D67" s="164"/>
      <c r="E67" s="161"/>
      <c r="F67" s="360"/>
      <c r="G67" s="714"/>
      <c r="H67" s="526"/>
      <c r="I67" s="633"/>
      <c r="J67" s="633"/>
      <c r="K67" s="633"/>
      <c r="L67" s="633"/>
      <c r="M67" s="633"/>
      <c r="N67" s="633"/>
      <c r="O67" s="633"/>
      <c r="P67" s="633"/>
      <c r="Q67" s="633"/>
      <c r="R67" s="633"/>
      <c r="S67" s="633"/>
      <c r="T67" s="633"/>
      <c r="U67" s="633"/>
      <c r="V67" s="633"/>
      <c r="W67" s="633"/>
      <c r="X67" s="633"/>
      <c r="Y67" s="633"/>
      <c r="Z67" s="633"/>
    </row>
    <row r="68" spans="1:26" x14ac:dyDescent="0.2">
      <c r="A68" s="344"/>
      <c r="B68" s="158"/>
      <c r="C68" s="158"/>
      <c r="D68" s="164"/>
      <c r="E68" s="161"/>
      <c r="F68" s="360"/>
      <c r="G68" s="714"/>
      <c r="H68" s="526"/>
      <c r="I68" s="633"/>
      <c r="J68" s="633"/>
      <c r="K68" s="633"/>
      <c r="L68" s="633"/>
      <c r="M68" s="633"/>
      <c r="N68" s="633"/>
      <c r="O68" s="633"/>
      <c r="P68" s="633"/>
      <c r="Q68" s="633"/>
      <c r="R68" s="633"/>
      <c r="S68" s="633"/>
      <c r="T68" s="633"/>
      <c r="U68" s="633"/>
      <c r="V68" s="633"/>
      <c r="W68" s="633"/>
      <c r="X68" s="633"/>
      <c r="Y68" s="633"/>
      <c r="Z68" s="633"/>
    </row>
    <row r="69" spans="1:26" x14ac:dyDescent="0.2">
      <c r="A69" s="344"/>
      <c r="B69" s="158"/>
      <c r="C69" s="158"/>
      <c r="D69" s="164"/>
      <c r="E69" s="161"/>
      <c r="F69" s="360"/>
      <c r="G69" s="714"/>
      <c r="H69" s="526"/>
      <c r="I69" s="633"/>
      <c r="J69" s="633"/>
      <c r="K69" s="633"/>
      <c r="L69" s="633"/>
      <c r="M69" s="633"/>
      <c r="N69" s="633"/>
      <c r="O69" s="633"/>
      <c r="P69" s="633"/>
      <c r="Q69" s="633"/>
      <c r="R69" s="633"/>
      <c r="S69" s="633"/>
      <c r="T69" s="633"/>
      <c r="U69" s="633"/>
      <c r="V69" s="633"/>
      <c r="W69" s="633"/>
      <c r="X69" s="633"/>
      <c r="Y69" s="633"/>
      <c r="Z69" s="633"/>
    </row>
    <row r="70" spans="1:26" x14ac:dyDescent="0.2">
      <c r="A70" s="344"/>
      <c r="B70" s="158"/>
      <c r="C70" s="158"/>
      <c r="D70" s="164"/>
      <c r="E70" s="161"/>
      <c r="F70" s="360"/>
      <c r="G70" s="714"/>
      <c r="H70" s="526"/>
      <c r="I70" s="633"/>
      <c r="J70" s="633"/>
      <c r="K70" s="633"/>
      <c r="L70" s="633"/>
      <c r="M70" s="633"/>
      <c r="N70" s="633"/>
      <c r="O70" s="633"/>
      <c r="P70" s="633"/>
      <c r="Q70" s="633"/>
      <c r="R70" s="633"/>
      <c r="S70" s="633"/>
      <c r="T70" s="633"/>
      <c r="U70" s="633"/>
      <c r="V70" s="633"/>
      <c r="W70" s="633"/>
      <c r="X70" s="633"/>
      <c r="Y70" s="633"/>
      <c r="Z70" s="633"/>
    </row>
    <row r="71" spans="1:26" x14ac:dyDescent="0.2">
      <c r="A71" s="344"/>
      <c r="B71" s="158"/>
      <c r="C71" s="158"/>
      <c r="D71" s="164"/>
      <c r="E71" s="161"/>
      <c r="F71" s="360"/>
      <c r="G71" s="714"/>
      <c r="H71" s="526"/>
      <c r="I71" s="633"/>
      <c r="J71" s="633"/>
      <c r="K71" s="633"/>
      <c r="L71" s="633"/>
      <c r="M71" s="633"/>
      <c r="N71" s="633"/>
      <c r="O71" s="633"/>
      <c r="P71" s="633"/>
      <c r="Q71" s="633"/>
      <c r="R71" s="633"/>
      <c r="S71" s="633"/>
      <c r="T71" s="633"/>
      <c r="U71" s="633"/>
      <c r="V71" s="633"/>
      <c r="W71" s="633"/>
      <c r="X71" s="633"/>
      <c r="Y71" s="633"/>
      <c r="Z71" s="633"/>
    </row>
    <row r="72" spans="1:26" x14ac:dyDescent="0.2">
      <c r="A72" s="344"/>
      <c r="B72" s="158"/>
      <c r="C72" s="158"/>
      <c r="D72" s="164"/>
      <c r="E72" s="161"/>
      <c r="F72" s="360"/>
      <c r="G72" s="714"/>
      <c r="H72" s="526"/>
      <c r="I72" s="633"/>
      <c r="J72" s="633"/>
      <c r="K72" s="633"/>
      <c r="L72" s="633"/>
      <c r="M72" s="633"/>
      <c r="N72" s="633"/>
      <c r="O72" s="633"/>
      <c r="P72" s="633"/>
      <c r="Q72" s="633"/>
      <c r="R72" s="633"/>
      <c r="S72" s="633"/>
      <c r="T72" s="633"/>
      <c r="U72" s="633"/>
      <c r="V72" s="633"/>
      <c r="W72" s="633"/>
      <c r="X72" s="633"/>
      <c r="Y72" s="633"/>
      <c r="Z72" s="633"/>
    </row>
    <row r="73" spans="1:26" x14ac:dyDescent="0.2">
      <c r="A73" s="344"/>
      <c r="B73" s="158"/>
      <c r="C73" s="158"/>
      <c r="D73" s="164"/>
      <c r="E73" s="161"/>
      <c r="F73" s="360"/>
      <c r="G73" s="714"/>
      <c r="H73" s="526"/>
      <c r="I73" s="633"/>
      <c r="J73" s="633"/>
      <c r="K73" s="633"/>
      <c r="L73" s="633"/>
      <c r="M73" s="633"/>
      <c r="N73" s="633"/>
      <c r="O73" s="633"/>
      <c r="P73" s="633"/>
      <c r="Q73" s="633"/>
      <c r="R73" s="633"/>
      <c r="S73" s="633"/>
      <c r="T73" s="633"/>
      <c r="U73" s="633"/>
      <c r="V73" s="633"/>
      <c r="W73" s="633"/>
      <c r="X73" s="633"/>
      <c r="Y73" s="633"/>
      <c r="Z73" s="633"/>
    </row>
    <row r="74" spans="1:26" x14ac:dyDescent="0.2">
      <c r="A74" s="344"/>
      <c r="B74" s="158"/>
      <c r="C74" s="158"/>
      <c r="D74" s="164"/>
      <c r="E74" s="161"/>
      <c r="F74" s="360"/>
      <c r="G74" s="714"/>
      <c r="H74" s="526"/>
      <c r="I74" s="633"/>
      <c r="J74" s="633"/>
      <c r="K74" s="633"/>
      <c r="L74" s="633"/>
      <c r="M74" s="633"/>
      <c r="N74" s="633"/>
      <c r="O74" s="633"/>
      <c r="P74" s="633"/>
      <c r="Q74" s="633"/>
      <c r="R74" s="633"/>
      <c r="S74" s="633"/>
      <c r="T74" s="633"/>
      <c r="U74" s="633"/>
      <c r="V74" s="633"/>
      <c r="W74" s="633"/>
      <c r="X74" s="633"/>
      <c r="Y74" s="633"/>
      <c r="Z74" s="633"/>
    </row>
    <row r="75" spans="1:26" x14ac:dyDescent="0.2">
      <c r="A75" s="344"/>
      <c r="B75" s="158"/>
      <c r="C75" s="158"/>
      <c r="D75" s="164"/>
      <c r="E75" s="161"/>
      <c r="F75" s="360"/>
      <c r="G75" s="714"/>
      <c r="H75" s="526"/>
      <c r="I75" s="633"/>
      <c r="J75" s="633"/>
      <c r="K75" s="633"/>
      <c r="L75" s="633"/>
      <c r="M75" s="633"/>
      <c r="N75" s="633"/>
      <c r="O75" s="633"/>
      <c r="P75" s="633"/>
      <c r="Q75" s="633"/>
      <c r="R75" s="633"/>
      <c r="S75" s="633"/>
      <c r="T75" s="633"/>
      <c r="U75" s="633"/>
      <c r="V75" s="633"/>
      <c r="W75" s="633"/>
      <c r="X75" s="633"/>
      <c r="Y75" s="633"/>
      <c r="Z75" s="633"/>
    </row>
    <row r="76" spans="1:26" x14ac:dyDescent="0.2">
      <c r="A76" s="344"/>
      <c r="B76" s="158"/>
      <c r="C76" s="158"/>
      <c r="D76" s="164"/>
      <c r="E76" s="161"/>
      <c r="F76" s="360"/>
      <c r="G76" s="714"/>
      <c r="H76" s="526"/>
      <c r="I76" s="633"/>
      <c r="J76" s="633"/>
      <c r="K76" s="633"/>
      <c r="L76" s="633"/>
      <c r="M76" s="633"/>
      <c r="N76" s="633"/>
      <c r="O76" s="633"/>
      <c r="P76" s="633"/>
      <c r="Q76" s="633"/>
      <c r="R76" s="633"/>
      <c r="S76" s="633"/>
      <c r="T76" s="633"/>
      <c r="U76" s="633"/>
      <c r="V76" s="633"/>
      <c r="W76" s="633"/>
      <c r="X76" s="633"/>
      <c r="Y76" s="633"/>
      <c r="Z76" s="633"/>
    </row>
    <row r="77" spans="1:26" x14ac:dyDescent="0.2">
      <c r="A77" s="344"/>
      <c r="B77" s="158"/>
      <c r="C77" s="158"/>
      <c r="D77" s="164"/>
      <c r="E77" s="161"/>
      <c r="F77" s="360"/>
      <c r="G77" s="714"/>
      <c r="H77" s="526"/>
      <c r="I77" s="633"/>
      <c r="J77" s="633"/>
      <c r="K77" s="633"/>
      <c r="L77" s="633"/>
      <c r="M77" s="633"/>
      <c r="N77" s="633"/>
      <c r="O77" s="633"/>
      <c r="P77" s="633"/>
      <c r="Q77" s="633"/>
      <c r="R77" s="633"/>
      <c r="S77" s="633"/>
      <c r="T77" s="633"/>
      <c r="U77" s="633"/>
      <c r="V77" s="633"/>
      <c r="W77" s="633"/>
      <c r="X77" s="633"/>
      <c r="Y77" s="633"/>
      <c r="Z77" s="633"/>
    </row>
    <row r="78" spans="1:26" x14ac:dyDescent="0.2">
      <c r="A78" s="344"/>
      <c r="B78" s="158"/>
      <c r="C78" s="158"/>
      <c r="D78" s="164"/>
      <c r="E78" s="161"/>
      <c r="F78" s="360"/>
      <c r="G78" s="714"/>
      <c r="H78" s="526"/>
      <c r="I78" s="633"/>
      <c r="J78" s="633"/>
      <c r="K78" s="633"/>
      <c r="L78" s="633"/>
      <c r="M78" s="633"/>
      <c r="N78" s="633"/>
      <c r="O78" s="633"/>
      <c r="P78" s="633"/>
      <c r="Q78" s="633"/>
      <c r="R78" s="633"/>
      <c r="S78" s="633"/>
      <c r="T78" s="633"/>
      <c r="U78" s="633"/>
      <c r="V78" s="633"/>
      <c r="W78" s="633"/>
      <c r="X78" s="633"/>
      <c r="Y78" s="633"/>
      <c r="Z78" s="633"/>
    </row>
    <row r="79" spans="1:26" x14ac:dyDescent="0.2">
      <c r="A79" s="344"/>
      <c r="B79" s="158"/>
      <c r="C79" s="158"/>
      <c r="D79" s="164"/>
      <c r="E79" s="161"/>
      <c r="F79" s="360"/>
      <c r="G79" s="714"/>
      <c r="H79" s="526"/>
      <c r="I79" s="633"/>
      <c r="J79" s="633"/>
      <c r="K79" s="633"/>
      <c r="L79" s="633"/>
      <c r="M79" s="633"/>
      <c r="N79" s="633"/>
      <c r="O79" s="633"/>
      <c r="P79" s="633"/>
      <c r="Q79" s="633"/>
      <c r="R79" s="633"/>
      <c r="S79" s="633"/>
      <c r="T79" s="633"/>
      <c r="U79" s="633"/>
      <c r="V79" s="633"/>
      <c r="W79" s="633"/>
      <c r="X79" s="633"/>
      <c r="Y79" s="633"/>
      <c r="Z79" s="633"/>
    </row>
    <row r="80" spans="1:26" x14ac:dyDescent="0.2">
      <c r="A80" s="344"/>
      <c r="B80" s="158"/>
      <c r="C80" s="158"/>
      <c r="D80" s="164"/>
      <c r="E80" s="161"/>
      <c r="F80" s="360"/>
      <c r="G80" s="714"/>
      <c r="H80" s="526"/>
      <c r="I80" s="633"/>
      <c r="J80" s="633"/>
      <c r="K80" s="633"/>
      <c r="L80" s="633"/>
      <c r="M80" s="633"/>
      <c r="N80" s="633"/>
      <c r="O80" s="633"/>
      <c r="P80" s="633"/>
      <c r="Q80" s="633"/>
      <c r="R80" s="633"/>
      <c r="S80" s="633"/>
      <c r="T80" s="633"/>
      <c r="U80" s="633"/>
      <c r="V80" s="633"/>
      <c r="W80" s="633"/>
      <c r="X80" s="633"/>
      <c r="Y80" s="633"/>
      <c r="Z80" s="633"/>
    </row>
    <row r="81" spans="1:26" x14ac:dyDescent="0.2">
      <c r="A81" s="344"/>
      <c r="B81" s="158"/>
      <c r="C81" s="158"/>
      <c r="D81" s="164"/>
      <c r="E81" s="161"/>
      <c r="F81" s="360"/>
      <c r="G81" s="714"/>
      <c r="H81" s="526"/>
      <c r="I81" s="633"/>
      <c r="J81" s="633"/>
      <c r="K81" s="633"/>
      <c r="L81" s="633"/>
      <c r="M81" s="633"/>
      <c r="N81" s="633"/>
      <c r="O81" s="633"/>
      <c r="P81" s="633"/>
      <c r="Q81" s="633"/>
      <c r="R81" s="633"/>
      <c r="S81" s="633"/>
      <c r="T81" s="633"/>
      <c r="U81" s="633"/>
      <c r="V81" s="633"/>
      <c r="W81" s="633"/>
      <c r="X81" s="633"/>
      <c r="Y81" s="633"/>
      <c r="Z81" s="633"/>
    </row>
    <row r="82" spans="1:26" x14ac:dyDescent="0.2">
      <c r="A82" s="344"/>
      <c r="B82" s="158"/>
      <c r="C82" s="158"/>
      <c r="D82" s="164"/>
      <c r="E82" s="161"/>
      <c r="F82" s="360"/>
      <c r="G82" s="714"/>
      <c r="H82" s="526"/>
      <c r="I82" s="633"/>
      <c r="J82" s="633"/>
      <c r="K82" s="633"/>
      <c r="L82" s="633"/>
      <c r="M82" s="633"/>
      <c r="N82" s="633"/>
      <c r="O82" s="633"/>
      <c r="P82" s="633"/>
      <c r="Q82" s="633"/>
      <c r="R82" s="633"/>
      <c r="S82" s="633"/>
      <c r="T82" s="633"/>
      <c r="U82" s="633"/>
      <c r="V82" s="633"/>
      <c r="W82" s="633"/>
      <c r="X82" s="633"/>
      <c r="Y82" s="633"/>
      <c r="Z82" s="633"/>
    </row>
    <row r="83" spans="1:26" x14ac:dyDescent="0.2">
      <c r="A83" s="344"/>
      <c r="B83" s="158"/>
      <c r="C83" s="158"/>
      <c r="D83" s="164"/>
      <c r="E83" s="161"/>
      <c r="F83" s="360"/>
      <c r="G83" s="714"/>
      <c r="H83" s="526"/>
      <c r="I83" s="633"/>
      <c r="J83" s="633"/>
      <c r="K83" s="633"/>
      <c r="L83" s="633"/>
      <c r="M83" s="633"/>
      <c r="N83" s="633"/>
      <c r="O83" s="633"/>
      <c r="P83" s="633"/>
      <c r="Q83" s="633"/>
      <c r="R83" s="633"/>
      <c r="S83" s="633"/>
      <c r="T83" s="633"/>
      <c r="U83" s="633"/>
      <c r="V83" s="633"/>
      <c r="W83" s="633"/>
      <c r="X83" s="633"/>
      <c r="Y83" s="633"/>
      <c r="Z83" s="633"/>
    </row>
    <row r="84" spans="1:26" x14ac:dyDescent="0.2">
      <c r="A84" s="344"/>
      <c r="B84" s="158"/>
      <c r="C84" s="158"/>
      <c r="D84" s="164"/>
      <c r="E84" s="161"/>
      <c r="F84" s="360"/>
      <c r="G84" s="714"/>
      <c r="H84" s="526"/>
      <c r="I84" s="633"/>
      <c r="J84" s="633"/>
      <c r="K84" s="633"/>
      <c r="L84" s="633"/>
      <c r="M84" s="633"/>
      <c r="N84" s="633"/>
      <c r="O84" s="633"/>
      <c r="P84" s="633"/>
      <c r="Q84" s="633"/>
      <c r="R84" s="633"/>
      <c r="S84" s="633"/>
      <c r="T84" s="633"/>
      <c r="U84" s="633"/>
      <c r="V84" s="633"/>
      <c r="W84" s="633"/>
      <c r="X84" s="633"/>
      <c r="Y84" s="633"/>
      <c r="Z84" s="633"/>
    </row>
    <row r="85" spans="1:26" x14ac:dyDescent="0.2">
      <c r="A85" s="344"/>
      <c r="B85" s="158"/>
      <c r="C85" s="158"/>
      <c r="D85" s="164"/>
      <c r="E85" s="161"/>
      <c r="F85" s="360"/>
      <c r="G85" s="714"/>
      <c r="H85" s="526"/>
      <c r="I85" s="633"/>
      <c r="J85" s="633"/>
      <c r="K85" s="633"/>
      <c r="L85" s="633"/>
      <c r="M85" s="633"/>
      <c r="N85" s="633"/>
      <c r="O85" s="633"/>
      <c r="P85" s="633"/>
      <c r="Q85" s="633"/>
      <c r="R85" s="633"/>
      <c r="S85" s="633"/>
      <c r="T85" s="633"/>
      <c r="U85" s="633"/>
      <c r="V85" s="633"/>
      <c r="W85" s="633"/>
      <c r="X85" s="633"/>
      <c r="Y85" s="633"/>
      <c r="Z85" s="633"/>
    </row>
    <row r="86" spans="1:26" x14ac:dyDescent="0.2">
      <c r="A86" s="344"/>
      <c r="B86" s="158"/>
      <c r="C86" s="158"/>
      <c r="D86" s="164"/>
      <c r="E86" s="161"/>
      <c r="F86" s="360"/>
      <c r="G86" s="714"/>
      <c r="H86" s="526"/>
      <c r="I86" s="633"/>
      <c r="J86" s="633"/>
      <c r="K86" s="633"/>
      <c r="L86" s="633"/>
      <c r="M86" s="633"/>
      <c r="N86" s="633"/>
      <c r="O86" s="633"/>
      <c r="P86" s="633"/>
      <c r="Q86" s="633"/>
      <c r="R86" s="633"/>
      <c r="S86" s="633"/>
      <c r="T86" s="633"/>
      <c r="U86" s="633"/>
      <c r="V86" s="633"/>
      <c r="W86" s="633"/>
      <c r="X86" s="633"/>
      <c r="Y86" s="633"/>
      <c r="Z86" s="633"/>
    </row>
    <row r="87" spans="1:26" x14ac:dyDescent="0.2">
      <c r="A87" s="344"/>
      <c r="B87" s="158"/>
      <c r="C87" s="158"/>
      <c r="D87" s="164"/>
      <c r="E87" s="161"/>
      <c r="F87" s="360"/>
      <c r="G87" s="714"/>
      <c r="H87" s="526"/>
      <c r="I87" s="633"/>
      <c r="J87" s="633"/>
      <c r="K87" s="633"/>
      <c r="L87" s="633"/>
      <c r="M87" s="633"/>
      <c r="N87" s="633"/>
      <c r="O87" s="633"/>
      <c r="P87" s="633"/>
      <c r="Q87" s="633"/>
      <c r="R87" s="633"/>
      <c r="S87" s="633"/>
      <c r="T87" s="633"/>
      <c r="U87" s="633"/>
      <c r="V87" s="633"/>
      <c r="W87" s="633"/>
      <c r="X87" s="633"/>
      <c r="Y87" s="633"/>
      <c r="Z87" s="633"/>
    </row>
    <row r="88" spans="1:26" x14ac:dyDescent="0.2">
      <c r="A88" s="344"/>
      <c r="B88" s="158"/>
      <c r="C88" s="158"/>
      <c r="D88" s="164"/>
      <c r="E88" s="161"/>
      <c r="F88" s="360"/>
      <c r="G88" s="714"/>
      <c r="H88" s="526"/>
      <c r="I88" s="633"/>
      <c r="J88" s="633"/>
      <c r="K88" s="633"/>
      <c r="L88" s="633"/>
      <c r="M88" s="633"/>
      <c r="N88" s="633"/>
      <c r="O88" s="633"/>
      <c r="P88" s="633"/>
      <c r="Q88" s="633"/>
      <c r="R88" s="633"/>
      <c r="S88" s="633"/>
      <c r="T88" s="633"/>
      <c r="U88" s="633"/>
      <c r="V88" s="633"/>
      <c r="W88" s="633"/>
      <c r="X88" s="633"/>
      <c r="Y88" s="633"/>
      <c r="Z88" s="633"/>
    </row>
    <row r="89" spans="1:26" x14ac:dyDescent="0.2">
      <c r="A89" s="344"/>
      <c r="B89" s="158"/>
      <c r="C89" s="158"/>
      <c r="D89" s="164"/>
      <c r="E89" s="161"/>
      <c r="F89" s="360"/>
      <c r="G89" s="714"/>
      <c r="H89" s="526"/>
      <c r="I89" s="633"/>
      <c r="J89" s="633"/>
      <c r="K89" s="633"/>
      <c r="L89" s="633"/>
      <c r="M89" s="633"/>
      <c r="N89" s="633"/>
      <c r="O89" s="633"/>
      <c r="P89" s="633"/>
      <c r="Q89" s="633"/>
      <c r="R89" s="633"/>
      <c r="S89" s="633"/>
      <c r="T89" s="633"/>
      <c r="U89" s="633"/>
      <c r="V89" s="633"/>
      <c r="W89" s="633"/>
      <c r="X89" s="633"/>
      <c r="Y89" s="633"/>
      <c r="Z89" s="633"/>
    </row>
    <row r="90" spans="1:26" x14ac:dyDescent="0.2">
      <c r="A90" s="344"/>
      <c r="B90" s="158"/>
      <c r="C90" s="158"/>
      <c r="D90" s="164"/>
      <c r="E90" s="161"/>
      <c r="F90" s="360"/>
      <c r="G90" s="714"/>
      <c r="H90" s="526"/>
      <c r="I90" s="633"/>
      <c r="J90" s="633"/>
      <c r="K90" s="633"/>
      <c r="L90" s="633"/>
      <c r="M90" s="633"/>
      <c r="N90" s="633"/>
      <c r="O90" s="633"/>
      <c r="P90" s="633"/>
      <c r="Q90" s="633"/>
      <c r="R90" s="633"/>
      <c r="S90" s="633"/>
      <c r="T90" s="633"/>
      <c r="U90" s="633"/>
      <c r="V90" s="633"/>
      <c r="W90" s="633"/>
      <c r="X90" s="633"/>
      <c r="Y90" s="633"/>
      <c r="Z90" s="633"/>
    </row>
    <row r="91" spans="1:26" x14ac:dyDescent="0.2">
      <c r="A91" s="344"/>
      <c r="B91" s="158"/>
      <c r="C91" s="158"/>
      <c r="D91" s="159"/>
      <c r="E91" s="158"/>
      <c r="F91" s="361"/>
      <c r="G91" s="710"/>
      <c r="H91" s="526"/>
      <c r="I91" s="633"/>
      <c r="J91" s="633"/>
      <c r="K91" s="633"/>
      <c r="L91" s="633"/>
      <c r="M91" s="633"/>
      <c r="N91" s="633"/>
      <c r="O91" s="633"/>
      <c r="P91" s="633"/>
      <c r="Q91" s="633"/>
      <c r="R91" s="633"/>
      <c r="S91" s="633"/>
      <c r="T91" s="633"/>
      <c r="U91" s="633"/>
      <c r="V91" s="633"/>
      <c r="W91" s="633"/>
      <c r="X91" s="633"/>
      <c r="Y91" s="633"/>
      <c r="Z91" s="633"/>
    </row>
    <row r="92" spans="1:26" ht="17.25" thickBot="1" x14ac:dyDescent="0.25">
      <c r="A92" s="700" t="s">
        <v>1108</v>
      </c>
      <c r="B92" s="701"/>
      <c r="C92" s="701"/>
      <c r="D92" s="701"/>
      <c r="E92" s="701"/>
      <c r="F92" s="701"/>
      <c r="G92" s="715"/>
      <c r="H92" s="527">
        <f>SUM(H47:H91)</f>
        <v>0</v>
      </c>
      <c r="I92" s="633"/>
      <c r="J92" s="633"/>
      <c r="K92" s="633"/>
      <c r="L92" s="633"/>
      <c r="M92" s="633"/>
      <c r="N92" s="633"/>
      <c r="O92" s="633"/>
      <c r="P92" s="633"/>
      <c r="Q92" s="633"/>
      <c r="R92" s="633"/>
      <c r="S92" s="633"/>
      <c r="T92" s="633"/>
      <c r="U92" s="633"/>
      <c r="V92" s="633"/>
      <c r="W92" s="633"/>
      <c r="X92" s="633"/>
      <c r="Y92" s="633"/>
      <c r="Z92" s="633"/>
    </row>
    <row r="93" spans="1:26" x14ac:dyDescent="0.2">
      <c r="A93" s="345"/>
      <c r="B93" s="167"/>
      <c r="C93" s="167"/>
      <c r="D93" s="168"/>
      <c r="E93" s="167"/>
      <c r="F93" s="368"/>
      <c r="G93" s="716"/>
      <c r="H93" s="528"/>
      <c r="I93" s="633"/>
      <c r="J93" s="633"/>
      <c r="K93" s="633"/>
      <c r="L93" s="633"/>
      <c r="M93" s="633"/>
      <c r="N93" s="633"/>
      <c r="O93" s="633"/>
      <c r="P93" s="633"/>
      <c r="Q93" s="633"/>
      <c r="R93" s="633"/>
      <c r="S93" s="633"/>
      <c r="T93" s="633"/>
      <c r="U93" s="633"/>
      <c r="V93" s="633"/>
      <c r="W93" s="633"/>
      <c r="X93" s="633"/>
      <c r="Y93" s="633"/>
      <c r="Z93" s="633"/>
    </row>
    <row r="94" spans="1:26" x14ac:dyDescent="0.2">
      <c r="A94" s="346" t="s">
        <v>75</v>
      </c>
      <c r="B94" s="170"/>
      <c r="C94" s="169"/>
      <c r="D94" s="156" t="s">
        <v>1109</v>
      </c>
      <c r="E94" s="170"/>
      <c r="F94" s="356"/>
      <c r="G94" s="709"/>
      <c r="H94" s="529"/>
      <c r="I94" s="633"/>
      <c r="J94" s="633"/>
      <c r="K94" s="633"/>
      <c r="L94" s="633"/>
      <c r="M94" s="633"/>
      <c r="N94" s="633"/>
      <c r="O94" s="633"/>
      <c r="P94" s="633"/>
      <c r="Q94" s="633"/>
      <c r="R94" s="633"/>
      <c r="S94" s="633"/>
      <c r="T94" s="633"/>
      <c r="U94" s="633"/>
      <c r="V94" s="633"/>
      <c r="W94" s="633"/>
      <c r="X94" s="633"/>
      <c r="Y94" s="633"/>
      <c r="Z94" s="633"/>
    </row>
    <row r="95" spans="1:26" x14ac:dyDescent="0.2">
      <c r="A95" s="344"/>
      <c r="B95" s="158"/>
      <c r="C95" s="158"/>
      <c r="D95" s="159"/>
      <c r="E95" s="158"/>
      <c r="F95" s="357"/>
      <c r="G95" s="710"/>
      <c r="H95" s="526"/>
      <c r="I95" s="633"/>
      <c r="J95" s="633"/>
      <c r="K95" s="633"/>
      <c r="L95" s="633"/>
      <c r="M95" s="633"/>
      <c r="N95" s="633"/>
      <c r="O95" s="633"/>
      <c r="P95" s="633"/>
      <c r="Q95" s="633"/>
      <c r="R95" s="633"/>
      <c r="S95" s="633"/>
      <c r="T95" s="633"/>
      <c r="U95" s="633"/>
      <c r="V95" s="633"/>
      <c r="W95" s="633"/>
      <c r="X95" s="633"/>
      <c r="Y95" s="633"/>
      <c r="Z95" s="633"/>
    </row>
    <row r="96" spans="1:26" x14ac:dyDescent="0.2">
      <c r="A96" s="344"/>
      <c r="B96" s="158"/>
      <c r="C96" s="158"/>
      <c r="D96" s="162" t="s">
        <v>209</v>
      </c>
      <c r="E96" s="158"/>
      <c r="F96" s="358"/>
      <c r="G96" s="710"/>
      <c r="H96" s="526"/>
      <c r="I96" s="633"/>
      <c r="J96" s="633"/>
      <c r="K96" s="633"/>
      <c r="L96" s="633"/>
      <c r="M96" s="633"/>
      <c r="N96" s="633"/>
      <c r="O96" s="633"/>
      <c r="P96" s="633"/>
      <c r="Q96" s="633"/>
      <c r="R96" s="633"/>
      <c r="S96" s="633"/>
      <c r="T96" s="633"/>
      <c r="U96" s="633"/>
      <c r="V96" s="633"/>
      <c r="W96" s="633"/>
      <c r="X96" s="633"/>
      <c r="Y96" s="633"/>
      <c r="Z96" s="633"/>
    </row>
    <row r="97" spans="1:26" x14ac:dyDescent="0.2">
      <c r="A97" s="344"/>
      <c r="B97" s="158"/>
      <c r="C97" s="158"/>
      <c r="D97" s="159"/>
      <c r="E97" s="158"/>
      <c r="F97" s="357"/>
      <c r="G97" s="710"/>
      <c r="H97" s="526"/>
      <c r="I97" s="633"/>
      <c r="J97" s="633"/>
      <c r="K97" s="633"/>
      <c r="L97" s="633"/>
      <c r="M97" s="633"/>
      <c r="N97" s="633"/>
      <c r="O97" s="633"/>
      <c r="P97" s="633"/>
      <c r="Q97" s="633"/>
      <c r="R97" s="633"/>
      <c r="S97" s="633"/>
      <c r="T97" s="633"/>
      <c r="U97" s="633"/>
      <c r="V97" s="633"/>
      <c r="W97" s="633"/>
      <c r="X97" s="633"/>
      <c r="Y97" s="633"/>
      <c r="Z97" s="633"/>
    </row>
    <row r="98" spans="1:26" ht="99" x14ac:dyDescent="0.2">
      <c r="A98" s="344"/>
      <c r="B98" s="158"/>
      <c r="C98" s="158"/>
      <c r="D98" s="159" t="s">
        <v>210</v>
      </c>
      <c r="E98" s="158"/>
      <c r="F98" s="358"/>
      <c r="G98" s="710"/>
      <c r="H98" s="526"/>
      <c r="I98" s="633"/>
      <c r="J98" s="633"/>
      <c r="K98" s="633"/>
      <c r="L98" s="633"/>
      <c r="M98" s="633"/>
      <c r="N98" s="633"/>
      <c r="O98" s="633"/>
      <c r="P98" s="633"/>
      <c r="Q98" s="633"/>
      <c r="R98" s="633"/>
      <c r="S98" s="633"/>
      <c r="T98" s="633"/>
      <c r="U98" s="633"/>
      <c r="V98" s="633"/>
      <c r="W98" s="633"/>
      <c r="X98" s="633"/>
      <c r="Y98" s="633"/>
      <c r="Z98" s="633"/>
    </row>
    <row r="99" spans="1:26" x14ac:dyDescent="0.2">
      <c r="A99" s="344"/>
      <c r="B99" s="158"/>
      <c r="C99" s="158"/>
      <c r="D99" s="159"/>
      <c r="E99" s="158"/>
      <c r="F99" s="357"/>
      <c r="G99" s="710"/>
      <c r="H99" s="526"/>
      <c r="I99" s="633"/>
      <c r="J99" s="633"/>
      <c r="K99" s="633"/>
      <c r="L99" s="633"/>
      <c r="M99" s="633"/>
      <c r="N99" s="633"/>
      <c r="O99" s="633"/>
      <c r="P99" s="633"/>
      <c r="Q99" s="633"/>
      <c r="R99" s="633"/>
      <c r="S99" s="633"/>
      <c r="T99" s="633"/>
      <c r="U99" s="633"/>
      <c r="V99" s="633"/>
      <c r="W99" s="633"/>
      <c r="X99" s="633"/>
      <c r="Y99" s="633"/>
      <c r="Z99" s="633"/>
    </row>
    <row r="100" spans="1:26" x14ac:dyDescent="0.2">
      <c r="A100" s="344"/>
      <c r="B100" s="158"/>
      <c r="C100" s="158"/>
      <c r="D100" s="162" t="s">
        <v>237</v>
      </c>
      <c r="E100" s="158"/>
      <c r="F100" s="358"/>
      <c r="G100" s="710"/>
      <c r="H100" s="526"/>
      <c r="I100" s="633"/>
      <c r="J100" s="633"/>
      <c r="K100" s="633"/>
      <c r="L100" s="633"/>
      <c r="M100" s="633"/>
      <c r="N100" s="633"/>
      <c r="O100" s="633"/>
      <c r="P100" s="633"/>
      <c r="Q100" s="633"/>
      <c r="R100" s="633"/>
      <c r="S100" s="633"/>
      <c r="T100" s="633"/>
      <c r="U100" s="633"/>
      <c r="V100" s="633"/>
      <c r="W100" s="633"/>
      <c r="X100" s="633"/>
      <c r="Y100" s="633"/>
      <c r="Z100" s="633"/>
    </row>
    <row r="101" spans="1:26" x14ac:dyDescent="0.2">
      <c r="A101" s="344"/>
      <c r="B101" s="158"/>
      <c r="C101" s="158"/>
      <c r="D101" s="159"/>
      <c r="E101" s="158"/>
      <c r="F101" s="357"/>
      <c r="G101" s="710"/>
      <c r="H101" s="526"/>
      <c r="I101" s="633"/>
      <c r="J101" s="633"/>
      <c r="K101" s="633"/>
      <c r="L101" s="633"/>
      <c r="M101" s="633"/>
      <c r="N101" s="633"/>
      <c r="O101" s="633"/>
      <c r="P101" s="633"/>
      <c r="Q101" s="633"/>
      <c r="R101" s="633"/>
      <c r="S101" s="633"/>
      <c r="T101" s="633"/>
      <c r="U101" s="633"/>
      <c r="V101" s="633"/>
      <c r="W101" s="633"/>
      <c r="X101" s="633"/>
      <c r="Y101" s="633"/>
      <c r="Z101" s="633"/>
    </row>
    <row r="102" spans="1:26" x14ac:dyDescent="0.2">
      <c r="A102" s="343"/>
      <c r="B102" s="158">
        <v>15.013</v>
      </c>
      <c r="C102" s="158"/>
      <c r="D102" s="160" t="s">
        <v>238</v>
      </c>
      <c r="E102" s="158"/>
      <c r="F102" s="358"/>
      <c r="G102" s="710"/>
      <c r="H102" s="526"/>
      <c r="I102" s="633"/>
      <c r="J102" s="633"/>
      <c r="K102" s="633"/>
      <c r="L102" s="633"/>
      <c r="M102" s="633"/>
      <c r="N102" s="633"/>
      <c r="O102" s="633"/>
      <c r="P102" s="633"/>
      <c r="Q102" s="633"/>
      <c r="R102" s="633"/>
      <c r="S102" s="633"/>
      <c r="T102" s="633"/>
      <c r="U102" s="633"/>
      <c r="V102" s="633"/>
      <c r="W102" s="633"/>
      <c r="X102" s="633"/>
      <c r="Y102" s="633"/>
      <c r="Z102" s="633"/>
    </row>
    <row r="103" spans="1:26" x14ac:dyDescent="0.2">
      <c r="A103" s="344"/>
      <c r="B103" s="158"/>
      <c r="C103" s="158"/>
      <c r="D103" s="159"/>
      <c r="E103" s="158"/>
      <c r="F103" s="357"/>
      <c r="G103" s="710"/>
      <c r="H103" s="526"/>
      <c r="I103" s="633"/>
      <c r="J103" s="633"/>
      <c r="K103" s="633"/>
      <c r="L103" s="633"/>
      <c r="M103" s="633"/>
      <c r="N103" s="633"/>
      <c r="O103" s="633"/>
      <c r="P103" s="633"/>
      <c r="Q103" s="633"/>
      <c r="R103" s="633"/>
      <c r="S103" s="633"/>
      <c r="T103" s="633"/>
      <c r="U103" s="633"/>
      <c r="V103" s="633"/>
      <c r="W103" s="633"/>
      <c r="X103" s="633"/>
      <c r="Y103" s="633"/>
      <c r="Z103" s="633"/>
    </row>
    <row r="104" spans="1:26" x14ac:dyDescent="0.2">
      <c r="A104" s="344" t="s">
        <v>420</v>
      </c>
      <c r="B104" s="158" t="s">
        <v>239</v>
      </c>
      <c r="C104" s="158"/>
      <c r="D104" s="163" t="s">
        <v>240</v>
      </c>
      <c r="E104" s="158"/>
      <c r="F104" s="358"/>
      <c r="G104" s="710"/>
      <c r="H104" s="526"/>
      <c r="I104" s="633"/>
      <c r="J104" s="633"/>
      <c r="K104" s="633"/>
      <c r="L104" s="633"/>
      <c r="M104" s="633"/>
      <c r="N104" s="633"/>
      <c r="O104" s="633"/>
      <c r="P104" s="633"/>
      <c r="Q104" s="633"/>
      <c r="R104" s="633"/>
      <c r="S104" s="633"/>
      <c r="T104" s="633"/>
      <c r="U104" s="633"/>
      <c r="V104" s="633"/>
      <c r="W104" s="633"/>
      <c r="X104" s="633"/>
      <c r="Y104" s="633"/>
      <c r="Z104" s="633"/>
    </row>
    <row r="105" spans="1:26" x14ac:dyDescent="0.2">
      <c r="A105" s="344"/>
      <c r="B105" s="158"/>
      <c r="C105" s="158"/>
      <c r="D105" s="159"/>
      <c r="E105" s="158"/>
      <c r="F105" s="357"/>
      <c r="G105" s="710"/>
      <c r="H105" s="526"/>
      <c r="I105" s="633"/>
      <c r="J105" s="633"/>
      <c r="K105" s="633"/>
      <c r="L105" s="633"/>
      <c r="M105" s="633"/>
      <c r="N105" s="633"/>
      <c r="O105" s="633"/>
      <c r="P105" s="633"/>
      <c r="Q105" s="633"/>
      <c r="R105" s="633"/>
      <c r="S105" s="633"/>
      <c r="T105" s="633"/>
      <c r="U105" s="633"/>
      <c r="V105" s="633"/>
      <c r="W105" s="633"/>
      <c r="X105" s="633"/>
      <c r="Y105" s="633"/>
      <c r="Z105" s="633"/>
    </row>
    <row r="106" spans="1:26" x14ac:dyDescent="0.2">
      <c r="A106" s="344"/>
      <c r="B106" s="158"/>
      <c r="C106" s="158"/>
      <c r="D106" s="163" t="s">
        <v>241</v>
      </c>
      <c r="E106" s="158"/>
      <c r="F106" s="358"/>
      <c r="G106" s="710"/>
      <c r="H106" s="526"/>
      <c r="I106" s="633"/>
      <c r="J106" s="633"/>
      <c r="K106" s="633"/>
      <c r="L106" s="633"/>
      <c r="M106" s="633"/>
      <c r="N106" s="633"/>
      <c r="O106" s="633"/>
      <c r="P106" s="633"/>
      <c r="Q106" s="633"/>
      <c r="R106" s="633"/>
      <c r="S106" s="633"/>
      <c r="T106" s="633"/>
      <c r="U106" s="633"/>
      <c r="V106" s="633"/>
      <c r="W106" s="633"/>
      <c r="X106" s="633"/>
      <c r="Y106" s="633"/>
      <c r="Z106" s="633"/>
    </row>
    <row r="107" spans="1:26" x14ac:dyDescent="0.2">
      <c r="A107" s="344"/>
      <c r="B107" s="158"/>
      <c r="C107" s="158"/>
      <c r="D107" s="159"/>
      <c r="E107" s="158"/>
      <c r="F107" s="357"/>
      <c r="G107" s="710"/>
      <c r="H107" s="526"/>
      <c r="I107" s="633"/>
      <c r="J107" s="633"/>
      <c r="K107" s="633"/>
      <c r="L107" s="633"/>
      <c r="M107" s="633"/>
      <c r="N107" s="633"/>
      <c r="O107" s="633"/>
      <c r="P107" s="633"/>
      <c r="Q107" s="633"/>
      <c r="R107" s="633"/>
      <c r="S107" s="633"/>
      <c r="T107" s="633"/>
      <c r="U107" s="633"/>
      <c r="V107" s="633"/>
      <c r="W107" s="633"/>
      <c r="X107" s="633"/>
      <c r="Y107" s="633"/>
      <c r="Z107" s="633"/>
    </row>
    <row r="108" spans="1:26" ht="33" x14ac:dyDescent="0.2">
      <c r="A108" s="344" t="s">
        <v>421</v>
      </c>
      <c r="B108" s="158"/>
      <c r="C108" s="158"/>
      <c r="D108" s="159" t="s">
        <v>242</v>
      </c>
      <c r="E108" s="158" t="s">
        <v>99</v>
      </c>
      <c r="F108" s="357"/>
      <c r="G108" s="710"/>
      <c r="H108" s="537" t="s">
        <v>69</v>
      </c>
      <c r="I108" s="633"/>
      <c r="J108" s="633"/>
      <c r="K108" s="633"/>
      <c r="L108" s="633"/>
      <c r="M108" s="633"/>
      <c r="N108" s="633"/>
      <c r="O108" s="633"/>
      <c r="P108" s="633"/>
      <c r="Q108" s="633"/>
      <c r="R108" s="633"/>
      <c r="S108" s="633"/>
      <c r="T108" s="633"/>
      <c r="U108" s="633"/>
      <c r="V108" s="633"/>
      <c r="W108" s="633"/>
      <c r="X108" s="633"/>
      <c r="Y108" s="633"/>
      <c r="Z108" s="633"/>
    </row>
    <row r="109" spans="1:26" x14ac:dyDescent="0.2">
      <c r="A109" s="344"/>
      <c r="B109" s="158"/>
      <c r="C109" s="158"/>
      <c r="D109" s="159"/>
      <c r="E109" s="158"/>
      <c r="F109" s="357"/>
      <c r="G109" s="710"/>
      <c r="H109" s="526"/>
      <c r="I109" s="633"/>
      <c r="J109" s="633"/>
      <c r="K109" s="633"/>
      <c r="L109" s="633"/>
      <c r="M109" s="633"/>
      <c r="N109" s="633"/>
      <c r="O109" s="633"/>
      <c r="P109" s="633"/>
      <c r="Q109" s="633"/>
      <c r="R109" s="633"/>
      <c r="S109" s="633"/>
      <c r="T109" s="633"/>
      <c r="U109" s="633"/>
      <c r="V109" s="633"/>
      <c r="W109" s="633"/>
      <c r="X109" s="633"/>
      <c r="Y109" s="633"/>
      <c r="Z109" s="633"/>
    </row>
    <row r="110" spans="1:26" ht="49.5" x14ac:dyDescent="0.2">
      <c r="A110" s="344" t="s">
        <v>422</v>
      </c>
      <c r="B110" s="158"/>
      <c r="C110" s="158"/>
      <c r="D110" s="159" t="s">
        <v>243</v>
      </c>
      <c r="E110" s="158" t="s">
        <v>99</v>
      </c>
      <c r="F110" s="357"/>
      <c r="G110" s="710"/>
      <c r="H110" s="537" t="s">
        <v>69</v>
      </c>
      <c r="I110" s="633"/>
      <c r="J110" s="633"/>
      <c r="K110" s="633"/>
      <c r="L110" s="633"/>
      <c r="M110" s="633"/>
      <c r="N110" s="633"/>
      <c r="O110" s="633"/>
      <c r="P110" s="633"/>
      <c r="Q110" s="633"/>
      <c r="R110" s="633"/>
      <c r="S110" s="633"/>
      <c r="T110" s="633"/>
      <c r="U110" s="633"/>
      <c r="V110" s="633"/>
      <c r="W110" s="633"/>
      <c r="X110" s="633"/>
      <c r="Y110" s="633"/>
      <c r="Z110" s="633"/>
    </row>
    <row r="111" spans="1:26" x14ac:dyDescent="0.2">
      <c r="A111" s="344"/>
      <c r="B111" s="158"/>
      <c r="C111" s="158"/>
      <c r="D111" s="159"/>
      <c r="E111" s="158"/>
      <c r="F111" s="357"/>
      <c r="G111" s="710"/>
      <c r="H111" s="526"/>
      <c r="I111" s="633"/>
      <c r="J111" s="633"/>
      <c r="K111" s="633"/>
      <c r="L111" s="633"/>
      <c r="M111" s="633"/>
      <c r="N111" s="633"/>
      <c r="O111" s="633"/>
      <c r="P111" s="633"/>
      <c r="Q111" s="633"/>
      <c r="R111" s="633"/>
      <c r="S111" s="633"/>
      <c r="T111" s="633"/>
      <c r="U111" s="633"/>
      <c r="V111" s="633"/>
      <c r="W111" s="633"/>
      <c r="X111" s="633"/>
      <c r="Y111" s="633"/>
      <c r="Z111" s="633"/>
    </row>
    <row r="112" spans="1:26" ht="33" x14ac:dyDescent="0.2">
      <c r="A112" s="344"/>
      <c r="B112" s="158"/>
      <c r="C112" s="158"/>
      <c r="D112" s="163" t="s">
        <v>244</v>
      </c>
      <c r="E112" s="158"/>
      <c r="F112" s="358"/>
      <c r="G112" s="710"/>
      <c r="H112" s="526"/>
      <c r="I112" s="633"/>
      <c r="J112" s="633"/>
      <c r="K112" s="633"/>
      <c r="L112" s="633"/>
      <c r="M112" s="633"/>
      <c r="N112" s="633"/>
      <c r="O112" s="633"/>
      <c r="P112" s="633"/>
      <c r="Q112" s="633"/>
      <c r="R112" s="633"/>
      <c r="S112" s="633"/>
      <c r="T112" s="633"/>
      <c r="U112" s="633"/>
      <c r="V112" s="633"/>
      <c r="W112" s="633"/>
      <c r="X112" s="633"/>
      <c r="Y112" s="633"/>
      <c r="Z112" s="633"/>
    </row>
    <row r="113" spans="1:26" x14ac:dyDescent="0.2">
      <c r="A113" s="344"/>
      <c r="B113" s="158"/>
      <c r="C113" s="158"/>
      <c r="D113" s="159"/>
      <c r="E113" s="158"/>
      <c r="F113" s="360"/>
      <c r="G113" s="710"/>
      <c r="H113" s="526"/>
      <c r="I113" s="633"/>
      <c r="J113" s="633"/>
      <c r="K113" s="633"/>
      <c r="L113" s="633"/>
      <c r="M113" s="633"/>
      <c r="N113" s="633"/>
      <c r="O113" s="633"/>
      <c r="P113" s="633"/>
      <c r="Q113" s="633"/>
      <c r="R113" s="633"/>
      <c r="S113" s="633"/>
      <c r="T113" s="633"/>
      <c r="U113" s="633"/>
      <c r="V113" s="633"/>
      <c r="W113" s="633"/>
      <c r="X113" s="633"/>
      <c r="Y113" s="633"/>
      <c r="Z113" s="633"/>
    </row>
    <row r="114" spans="1:26" ht="33" x14ac:dyDescent="0.2">
      <c r="A114" s="344" t="s">
        <v>423</v>
      </c>
      <c r="B114" s="158"/>
      <c r="C114" s="158"/>
      <c r="D114" s="159" t="s">
        <v>215</v>
      </c>
      <c r="E114" s="158" t="s">
        <v>99</v>
      </c>
      <c r="F114" s="360">
        <f>(8*2)*L1</f>
        <v>0</v>
      </c>
      <c r="G114" s="710"/>
      <c r="H114" s="526">
        <f>ROUND($F114*G114,2)</f>
        <v>0</v>
      </c>
      <c r="I114" s="633"/>
      <c r="J114" s="633"/>
      <c r="K114" s="633"/>
      <c r="L114" s="633"/>
      <c r="M114" s="633"/>
      <c r="N114" s="633"/>
      <c r="O114" s="633"/>
      <c r="P114" s="633"/>
      <c r="Q114" s="633"/>
      <c r="R114" s="633"/>
      <c r="S114" s="633"/>
      <c r="T114" s="633"/>
      <c r="U114" s="633"/>
      <c r="V114" s="633"/>
      <c r="W114" s="633"/>
      <c r="X114" s="633"/>
      <c r="Y114" s="633"/>
      <c r="Z114" s="633"/>
    </row>
    <row r="115" spans="1:26" x14ac:dyDescent="0.2">
      <c r="A115" s="344"/>
      <c r="B115" s="158"/>
      <c r="C115" s="158"/>
      <c r="D115" s="159"/>
      <c r="E115" s="158"/>
      <c r="F115" s="360"/>
      <c r="G115" s="710"/>
      <c r="H115" s="526"/>
      <c r="I115" s="633"/>
      <c r="J115" s="633"/>
      <c r="K115" s="633"/>
      <c r="L115" s="633"/>
      <c r="M115" s="633"/>
      <c r="N115" s="633"/>
      <c r="O115" s="633"/>
      <c r="P115" s="633"/>
      <c r="Q115" s="633"/>
      <c r="R115" s="633"/>
      <c r="S115" s="633"/>
      <c r="T115" s="633"/>
      <c r="U115" s="633"/>
      <c r="V115" s="633"/>
      <c r="W115" s="633"/>
      <c r="X115" s="633"/>
      <c r="Y115" s="633"/>
      <c r="Z115" s="633"/>
    </row>
    <row r="116" spans="1:26" ht="33" x14ac:dyDescent="0.2">
      <c r="A116" s="344" t="s">
        <v>424</v>
      </c>
      <c r="B116" s="158"/>
      <c r="C116" s="158"/>
      <c r="D116" s="159" t="s">
        <v>216</v>
      </c>
      <c r="E116" s="158" t="s">
        <v>99</v>
      </c>
      <c r="F116" s="360">
        <f>4*L1</f>
        <v>0</v>
      </c>
      <c r="G116" s="710"/>
      <c r="H116" s="526">
        <f>ROUND($F116*G116,2)</f>
        <v>0</v>
      </c>
      <c r="I116" s="633"/>
      <c r="J116" s="633"/>
      <c r="K116" s="633"/>
      <c r="L116" s="633"/>
      <c r="M116" s="633"/>
      <c r="N116" s="633"/>
      <c r="O116" s="633"/>
      <c r="P116" s="633"/>
      <c r="Q116" s="633"/>
      <c r="R116" s="633"/>
      <c r="S116" s="633"/>
      <c r="T116" s="633"/>
      <c r="U116" s="633"/>
      <c r="V116" s="633"/>
      <c r="W116" s="633"/>
      <c r="X116" s="633"/>
      <c r="Y116" s="633"/>
      <c r="Z116" s="633"/>
    </row>
    <row r="117" spans="1:26" x14ac:dyDescent="0.2">
      <c r="A117" s="344"/>
      <c r="B117" s="158"/>
      <c r="C117" s="158"/>
      <c r="D117" s="159"/>
      <c r="E117" s="158"/>
      <c r="F117" s="357"/>
      <c r="G117" s="710"/>
      <c r="H117" s="526"/>
      <c r="I117" s="633"/>
      <c r="J117" s="633"/>
      <c r="K117" s="633"/>
      <c r="L117" s="633"/>
      <c r="M117" s="633"/>
      <c r="N117" s="633"/>
      <c r="O117" s="633"/>
      <c r="P117" s="633"/>
      <c r="Q117" s="633"/>
      <c r="R117" s="633"/>
      <c r="S117" s="633"/>
      <c r="T117" s="633"/>
      <c r="U117" s="633"/>
      <c r="V117" s="633"/>
      <c r="W117" s="633"/>
      <c r="X117" s="633"/>
      <c r="Y117" s="633"/>
      <c r="Z117" s="633"/>
    </row>
    <row r="118" spans="1:26" x14ac:dyDescent="0.2">
      <c r="A118" s="344"/>
      <c r="B118" s="158"/>
      <c r="C118" s="158"/>
      <c r="D118" s="171" t="s">
        <v>245</v>
      </c>
      <c r="E118" s="161"/>
      <c r="F118" s="359"/>
      <c r="G118" s="714"/>
      <c r="H118" s="526"/>
      <c r="I118" s="633"/>
      <c r="J118" s="633"/>
      <c r="K118" s="633"/>
      <c r="L118" s="633"/>
      <c r="M118" s="633"/>
      <c r="N118" s="633"/>
      <c r="O118" s="633"/>
      <c r="P118" s="633"/>
      <c r="Q118" s="633"/>
      <c r="R118" s="633"/>
      <c r="S118" s="633"/>
      <c r="T118" s="633"/>
      <c r="U118" s="633"/>
      <c r="V118" s="633"/>
      <c r="W118" s="633"/>
      <c r="X118" s="633"/>
      <c r="Y118" s="633"/>
      <c r="Z118" s="633"/>
    </row>
    <row r="119" spans="1:26" x14ac:dyDescent="0.2">
      <c r="A119" s="344"/>
      <c r="B119" s="158"/>
      <c r="C119" s="158"/>
      <c r="D119" s="164"/>
      <c r="E119" s="161"/>
      <c r="F119" s="360"/>
      <c r="G119" s="714"/>
      <c r="H119" s="526"/>
      <c r="I119" s="633"/>
      <c r="J119" s="633"/>
      <c r="K119" s="633"/>
      <c r="L119" s="633"/>
      <c r="M119" s="633"/>
      <c r="N119" s="633"/>
      <c r="O119" s="633"/>
      <c r="P119" s="633"/>
      <c r="Q119" s="633"/>
      <c r="R119" s="633"/>
      <c r="S119" s="633"/>
      <c r="T119" s="633"/>
      <c r="U119" s="633"/>
      <c r="V119" s="633"/>
      <c r="W119" s="633"/>
      <c r="X119" s="633"/>
      <c r="Y119" s="633"/>
      <c r="Z119" s="633"/>
    </row>
    <row r="120" spans="1:26" ht="33" x14ac:dyDescent="0.2">
      <c r="A120" s="344" t="s">
        <v>425</v>
      </c>
      <c r="B120" s="158"/>
      <c r="C120" s="158"/>
      <c r="D120" s="164" t="s">
        <v>242</v>
      </c>
      <c r="E120" s="161" t="s">
        <v>99</v>
      </c>
      <c r="F120" s="360">
        <v>1</v>
      </c>
      <c r="G120" s="714"/>
      <c r="H120" s="537" t="s">
        <v>69</v>
      </c>
      <c r="I120" s="633"/>
      <c r="J120" s="633"/>
      <c r="K120" s="633"/>
      <c r="L120" s="633"/>
      <c r="M120" s="633"/>
      <c r="N120" s="633"/>
      <c r="O120" s="633"/>
      <c r="P120" s="633"/>
      <c r="Q120" s="633"/>
      <c r="R120" s="633"/>
      <c r="S120" s="633"/>
      <c r="T120" s="633"/>
      <c r="U120" s="633"/>
      <c r="V120" s="633"/>
      <c r="W120" s="633"/>
      <c r="X120" s="633"/>
      <c r="Y120" s="633"/>
      <c r="Z120" s="633"/>
    </row>
    <row r="121" spans="1:26" x14ac:dyDescent="0.2">
      <c r="A121" s="344"/>
      <c r="B121" s="158"/>
      <c r="C121" s="158"/>
      <c r="D121" s="164"/>
      <c r="E121" s="161"/>
      <c r="F121" s="360"/>
      <c r="G121" s="714"/>
      <c r="H121" s="526"/>
      <c r="I121" s="633"/>
      <c r="J121" s="633"/>
      <c r="K121" s="633"/>
      <c r="L121" s="633"/>
      <c r="M121" s="633"/>
      <c r="N121" s="633"/>
      <c r="O121" s="633"/>
      <c r="P121" s="633"/>
      <c r="Q121" s="633"/>
      <c r="R121" s="633"/>
      <c r="S121" s="633"/>
      <c r="T121" s="633"/>
      <c r="U121" s="633"/>
      <c r="V121" s="633"/>
      <c r="W121" s="633"/>
      <c r="X121" s="633"/>
      <c r="Y121" s="633"/>
      <c r="Z121" s="633"/>
    </row>
    <row r="122" spans="1:26" ht="25.5" x14ac:dyDescent="0.2">
      <c r="A122" s="344" t="s">
        <v>426</v>
      </c>
      <c r="B122" s="158">
        <v>15.015000000000001</v>
      </c>
      <c r="C122" s="158"/>
      <c r="D122" s="164" t="s">
        <v>236</v>
      </c>
      <c r="E122" s="542" t="s">
        <v>1279</v>
      </c>
      <c r="F122" s="360">
        <v>1</v>
      </c>
      <c r="G122" s="714"/>
      <c r="H122" s="537" t="s">
        <v>69</v>
      </c>
      <c r="I122" s="633"/>
      <c r="J122" s="633"/>
      <c r="K122" s="633"/>
      <c r="L122" s="633"/>
      <c r="M122" s="633"/>
      <c r="N122" s="633"/>
      <c r="O122" s="633"/>
      <c r="P122" s="633"/>
      <c r="Q122" s="633"/>
      <c r="R122" s="633"/>
      <c r="S122" s="633"/>
      <c r="T122" s="633"/>
      <c r="U122" s="633"/>
      <c r="V122" s="633"/>
      <c r="W122" s="633"/>
      <c r="X122" s="633"/>
      <c r="Y122" s="633"/>
      <c r="Z122" s="633"/>
    </row>
    <row r="123" spans="1:26" x14ac:dyDescent="0.2">
      <c r="A123" s="344"/>
      <c r="B123" s="158"/>
      <c r="C123" s="158"/>
      <c r="D123" s="164"/>
      <c r="E123" s="161"/>
      <c r="F123" s="360"/>
      <c r="G123" s="714"/>
      <c r="H123" s="526"/>
      <c r="I123" s="633"/>
      <c r="J123" s="633"/>
      <c r="K123" s="633"/>
      <c r="L123" s="633"/>
      <c r="M123" s="633"/>
      <c r="N123" s="633"/>
      <c r="O123" s="633"/>
      <c r="P123" s="633"/>
      <c r="Q123" s="633"/>
      <c r="R123" s="633"/>
      <c r="S123" s="633"/>
      <c r="T123" s="633"/>
      <c r="U123" s="633"/>
      <c r="V123" s="633"/>
      <c r="W123" s="633"/>
      <c r="X123" s="633"/>
      <c r="Y123" s="633"/>
      <c r="Z123" s="633"/>
    </row>
    <row r="124" spans="1:26" x14ac:dyDescent="0.2">
      <c r="A124" s="344"/>
      <c r="B124" s="158"/>
      <c r="C124" s="158"/>
      <c r="D124" s="164"/>
      <c r="E124" s="161"/>
      <c r="F124" s="360"/>
      <c r="G124" s="714"/>
      <c r="H124" s="526"/>
      <c r="I124" s="633"/>
      <c r="J124" s="633"/>
      <c r="K124" s="633"/>
      <c r="L124" s="633"/>
      <c r="M124" s="633"/>
      <c r="N124" s="633"/>
      <c r="O124" s="633"/>
      <c r="P124" s="633"/>
      <c r="Q124" s="633"/>
      <c r="R124" s="633"/>
      <c r="S124" s="633"/>
      <c r="T124" s="633"/>
      <c r="U124" s="633"/>
      <c r="V124" s="633"/>
      <c r="W124" s="633"/>
      <c r="X124" s="633"/>
      <c r="Y124" s="633"/>
      <c r="Z124" s="633"/>
    </row>
    <row r="125" spans="1:26" x14ac:dyDescent="0.2">
      <c r="A125" s="344"/>
      <c r="B125" s="158"/>
      <c r="C125" s="158"/>
      <c r="D125" s="164"/>
      <c r="E125" s="161"/>
      <c r="F125" s="360"/>
      <c r="G125" s="714"/>
      <c r="H125" s="526"/>
      <c r="I125" s="633"/>
      <c r="J125" s="633"/>
      <c r="K125" s="633"/>
      <c r="L125" s="633"/>
      <c r="M125" s="633"/>
      <c r="N125" s="633"/>
      <c r="O125" s="633"/>
      <c r="P125" s="633"/>
      <c r="Q125" s="633"/>
      <c r="R125" s="633"/>
      <c r="S125" s="633"/>
      <c r="T125" s="633"/>
      <c r="U125" s="633"/>
      <c r="V125" s="633"/>
      <c r="W125" s="633"/>
      <c r="X125" s="633"/>
      <c r="Y125" s="633"/>
      <c r="Z125" s="633"/>
    </row>
    <row r="126" spans="1:26" x14ac:dyDescent="0.2">
      <c r="A126" s="344"/>
      <c r="B126" s="158"/>
      <c r="C126" s="158"/>
      <c r="D126" s="164"/>
      <c r="E126" s="161"/>
      <c r="F126" s="360"/>
      <c r="G126" s="714"/>
      <c r="H126" s="526"/>
      <c r="I126" s="633"/>
      <c r="J126" s="633"/>
      <c r="K126" s="633"/>
      <c r="L126" s="633"/>
      <c r="M126" s="633"/>
      <c r="N126" s="633"/>
      <c r="O126" s="633"/>
      <c r="P126" s="633"/>
      <c r="Q126" s="633"/>
      <c r="R126" s="633"/>
      <c r="S126" s="633"/>
      <c r="T126" s="633"/>
      <c r="U126" s="633"/>
      <c r="V126" s="633"/>
      <c r="W126" s="633"/>
      <c r="X126" s="633"/>
      <c r="Y126" s="633"/>
      <c r="Z126" s="633"/>
    </row>
    <row r="127" spans="1:26" x14ac:dyDescent="0.2">
      <c r="A127" s="347"/>
      <c r="B127" s="173"/>
      <c r="C127" s="173"/>
      <c r="D127" s="174"/>
      <c r="E127" s="173"/>
      <c r="F127" s="361"/>
      <c r="G127" s="717"/>
      <c r="H127" s="530"/>
      <c r="I127" s="633"/>
      <c r="J127" s="633"/>
      <c r="K127" s="633"/>
      <c r="L127" s="633"/>
      <c r="M127" s="633"/>
      <c r="N127" s="633"/>
      <c r="O127" s="633"/>
      <c r="P127" s="633"/>
      <c r="Q127" s="633"/>
      <c r="R127" s="633"/>
      <c r="S127" s="633"/>
      <c r="T127" s="633"/>
      <c r="U127" s="633"/>
      <c r="V127" s="633"/>
      <c r="W127" s="633"/>
      <c r="X127" s="633"/>
      <c r="Y127" s="633"/>
      <c r="Z127" s="633"/>
    </row>
    <row r="128" spans="1:26" x14ac:dyDescent="0.2">
      <c r="A128" s="543" t="s">
        <v>1110</v>
      </c>
      <c r="B128" s="544"/>
      <c r="C128" s="544"/>
      <c r="D128" s="544"/>
      <c r="E128" s="544"/>
      <c r="F128" s="544"/>
      <c r="G128" s="718"/>
      <c r="H128" s="531">
        <f>SUM(H93:H127)</f>
        <v>0</v>
      </c>
      <c r="I128" s="633"/>
      <c r="J128" s="633"/>
      <c r="K128" s="633"/>
      <c r="L128" s="633"/>
      <c r="M128" s="633"/>
      <c r="N128" s="633"/>
      <c r="O128" s="633"/>
      <c r="P128" s="633"/>
      <c r="Q128" s="633"/>
      <c r="R128" s="633"/>
      <c r="S128" s="633"/>
      <c r="T128" s="633"/>
      <c r="U128" s="633"/>
      <c r="V128" s="633"/>
      <c r="W128" s="633"/>
      <c r="X128" s="633"/>
      <c r="Y128" s="633"/>
      <c r="Z128" s="633"/>
    </row>
    <row r="129" spans="1:26" x14ac:dyDescent="0.2">
      <c r="A129" s="344"/>
      <c r="B129" s="158"/>
      <c r="C129" s="158"/>
      <c r="D129" s="159"/>
      <c r="E129" s="158"/>
      <c r="F129" s="357"/>
      <c r="G129" s="710"/>
      <c r="H129" s="526"/>
      <c r="I129" s="633"/>
      <c r="J129" s="633"/>
      <c r="K129" s="633"/>
      <c r="L129" s="633"/>
      <c r="M129" s="633"/>
      <c r="N129" s="633"/>
      <c r="O129" s="633"/>
      <c r="P129" s="633"/>
      <c r="Q129" s="633"/>
      <c r="R129" s="633"/>
      <c r="S129" s="633"/>
      <c r="T129" s="633"/>
      <c r="U129" s="633"/>
      <c r="V129" s="633"/>
      <c r="W129" s="633"/>
      <c r="X129" s="633"/>
      <c r="Y129" s="633"/>
      <c r="Z129" s="633"/>
    </row>
    <row r="130" spans="1:26" x14ac:dyDescent="0.2">
      <c r="A130" s="339" t="s">
        <v>76</v>
      </c>
      <c r="B130" s="170"/>
      <c r="C130" s="169"/>
      <c r="D130" s="156" t="s">
        <v>1111</v>
      </c>
      <c r="E130" s="170"/>
      <c r="F130" s="356"/>
      <c r="G130" s="709"/>
      <c r="H130" s="529"/>
      <c r="I130" s="633"/>
      <c r="J130" s="633"/>
      <c r="K130" s="633"/>
      <c r="L130" s="633"/>
      <c r="M130" s="633"/>
      <c r="N130" s="633"/>
      <c r="O130" s="633"/>
      <c r="P130" s="633"/>
      <c r="Q130" s="633"/>
      <c r="R130" s="633"/>
      <c r="S130" s="633"/>
      <c r="T130" s="633"/>
      <c r="U130" s="633"/>
      <c r="V130" s="633"/>
      <c r="W130" s="633"/>
      <c r="X130" s="633"/>
      <c r="Y130" s="633"/>
      <c r="Z130" s="633"/>
    </row>
    <row r="131" spans="1:26" x14ac:dyDescent="0.2">
      <c r="A131" s="344"/>
      <c r="B131" s="158"/>
      <c r="C131" s="158"/>
      <c r="D131" s="159"/>
      <c r="E131" s="158"/>
      <c r="F131" s="357"/>
      <c r="G131" s="710"/>
      <c r="H131" s="526"/>
      <c r="I131" s="633"/>
      <c r="J131" s="633"/>
      <c r="K131" s="633"/>
      <c r="L131" s="633"/>
      <c r="M131" s="633"/>
      <c r="N131" s="633"/>
      <c r="O131" s="633"/>
      <c r="P131" s="633"/>
      <c r="Q131" s="633"/>
      <c r="R131" s="633"/>
      <c r="S131" s="633"/>
      <c r="T131" s="633"/>
      <c r="U131" s="633"/>
      <c r="V131" s="633"/>
      <c r="W131" s="633"/>
      <c r="X131" s="633"/>
      <c r="Y131" s="633"/>
      <c r="Z131" s="633"/>
    </row>
    <row r="132" spans="1:26" x14ac:dyDescent="0.2">
      <c r="A132" s="344"/>
      <c r="B132" s="158"/>
      <c r="C132" s="158"/>
      <c r="D132" s="162" t="s">
        <v>209</v>
      </c>
      <c r="E132" s="158"/>
      <c r="F132" s="358"/>
      <c r="G132" s="710"/>
      <c r="H132" s="526"/>
      <c r="I132" s="633"/>
      <c r="J132" s="633"/>
      <c r="K132" s="633"/>
      <c r="L132" s="633"/>
      <c r="M132" s="633"/>
      <c r="N132" s="633"/>
      <c r="O132" s="633"/>
      <c r="P132" s="633"/>
      <c r="Q132" s="633"/>
      <c r="R132" s="633"/>
      <c r="S132" s="633"/>
      <c r="T132" s="633"/>
      <c r="U132" s="633"/>
      <c r="V132" s="633"/>
      <c r="W132" s="633"/>
      <c r="X132" s="633"/>
      <c r="Y132" s="633"/>
      <c r="Z132" s="633"/>
    </row>
    <row r="133" spans="1:26" x14ac:dyDescent="0.2">
      <c r="A133" s="344"/>
      <c r="B133" s="158"/>
      <c r="C133" s="158"/>
      <c r="D133" s="159"/>
      <c r="E133" s="158"/>
      <c r="F133" s="357"/>
      <c r="G133" s="710"/>
      <c r="H133" s="526"/>
      <c r="I133" s="633"/>
      <c r="J133" s="633"/>
      <c r="K133" s="633"/>
      <c r="L133" s="633"/>
      <c r="M133" s="633"/>
      <c r="N133" s="633"/>
      <c r="O133" s="633"/>
      <c r="P133" s="633"/>
      <c r="Q133" s="633"/>
      <c r="R133" s="633"/>
      <c r="S133" s="633"/>
      <c r="T133" s="633"/>
      <c r="U133" s="633"/>
      <c r="V133" s="633"/>
      <c r="W133" s="633"/>
      <c r="X133" s="633"/>
      <c r="Y133" s="633"/>
      <c r="Z133" s="633"/>
    </row>
    <row r="134" spans="1:26" ht="99" x14ac:dyDescent="0.2">
      <c r="A134" s="344"/>
      <c r="B134" s="158"/>
      <c r="C134" s="158"/>
      <c r="D134" s="159" t="s">
        <v>246</v>
      </c>
      <c r="E134" s="158"/>
      <c r="F134" s="358"/>
      <c r="G134" s="710"/>
      <c r="H134" s="526"/>
      <c r="I134" s="633"/>
      <c r="J134" s="633"/>
      <c r="K134" s="633"/>
      <c r="L134" s="633"/>
      <c r="M134" s="633"/>
      <c r="N134" s="633"/>
      <c r="O134" s="633"/>
      <c r="P134" s="633"/>
      <c r="Q134" s="633"/>
      <c r="R134" s="633"/>
      <c r="S134" s="633"/>
      <c r="T134" s="633"/>
      <c r="U134" s="633"/>
      <c r="V134" s="633"/>
      <c r="W134" s="633"/>
      <c r="X134" s="633"/>
      <c r="Y134" s="633"/>
      <c r="Z134" s="633"/>
    </row>
    <row r="135" spans="1:26" x14ac:dyDescent="0.2">
      <c r="A135" s="344"/>
      <c r="B135" s="158"/>
      <c r="C135" s="158"/>
      <c r="D135" s="159"/>
      <c r="E135" s="158"/>
      <c r="F135" s="357"/>
      <c r="G135" s="710"/>
      <c r="H135" s="526"/>
      <c r="I135" s="633"/>
      <c r="J135" s="633"/>
      <c r="K135" s="633"/>
      <c r="L135" s="633"/>
      <c r="M135" s="633"/>
      <c r="N135" s="633"/>
      <c r="O135" s="633"/>
      <c r="P135" s="633"/>
      <c r="Q135" s="633"/>
      <c r="R135" s="633"/>
      <c r="S135" s="633"/>
      <c r="T135" s="633"/>
      <c r="U135" s="633"/>
      <c r="V135" s="633"/>
      <c r="W135" s="633"/>
      <c r="X135" s="633"/>
      <c r="Y135" s="633"/>
      <c r="Z135" s="633"/>
    </row>
    <row r="136" spans="1:26" x14ac:dyDescent="0.2">
      <c r="A136" s="343"/>
      <c r="B136" s="158"/>
      <c r="C136" s="158"/>
      <c r="D136" s="162" t="s">
        <v>247</v>
      </c>
      <c r="E136" s="158"/>
      <c r="F136" s="358"/>
      <c r="G136" s="710"/>
      <c r="H136" s="526"/>
      <c r="I136" s="633"/>
      <c r="J136" s="633"/>
      <c r="K136" s="633"/>
      <c r="L136" s="633"/>
      <c r="M136" s="633"/>
      <c r="N136" s="633"/>
      <c r="O136" s="633"/>
      <c r="P136" s="633"/>
      <c r="Q136" s="633"/>
      <c r="R136" s="633"/>
      <c r="S136" s="633"/>
      <c r="T136" s="633"/>
      <c r="U136" s="633"/>
      <c r="V136" s="633"/>
      <c r="W136" s="633"/>
      <c r="X136" s="633"/>
      <c r="Y136" s="633"/>
      <c r="Z136" s="633"/>
    </row>
    <row r="137" spans="1:26" x14ac:dyDescent="0.2">
      <c r="A137" s="344"/>
      <c r="B137" s="158"/>
      <c r="C137" s="158"/>
      <c r="D137" s="159"/>
      <c r="E137" s="158"/>
      <c r="F137" s="357"/>
      <c r="G137" s="710"/>
      <c r="H137" s="526"/>
      <c r="I137" s="633"/>
      <c r="J137" s="633"/>
      <c r="K137" s="633"/>
      <c r="L137" s="633"/>
      <c r="M137" s="633"/>
      <c r="N137" s="633"/>
      <c r="O137" s="633"/>
      <c r="P137" s="633"/>
      <c r="Q137" s="633"/>
      <c r="R137" s="633"/>
      <c r="S137" s="633"/>
      <c r="T137" s="633"/>
      <c r="U137" s="633"/>
      <c r="V137" s="633"/>
      <c r="W137" s="633"/>
      <c r="X137" s="633"/>
      <c r="Y137" s="633"/>
      <c r="Z137" s="633"/>
    </row>
    <row r="138" spans="1:26" x14ac:dyDescent="0.2">
      <c r="A138" s="344" t="s">
        <v>427</v>
      </c>
      <c r="B138" s="158">
        <v>20.001000000000001</v>
      </c>
      <c r="C138" s="158"/>
      <c r="D138" s="160" t="s">
        <v>248</v>
      </c>
      <c r="E138" s="158"/>
      <c r="F138" s="358"/>
      <c r="G138" s="710"/>
      <c r="H138" s="526"/>
      <c r="I138" s="633"/>
      <c r="J138" s="633"/>
      <c r="K138" s="633"/>
      <c r="L138" s="633"/>
      <c r="M138" s="633"/>
      <c r="N138" s="633"/>
      <c r="O138" s="633"/>
      <c r="P138" s="633"/>
      <c r="Q138" s="633"/>
      <c r="R138" s="633"/>
      <c r="S138" s="633"/>
      <c r="T138" s="633"/>
      <c r="U138" s="633"/>
      <c r="V138" s="633"/>
      <c r="W138" s="633"/>
      <c r="X138" s="633"/>
      <c r="Y138" s="633"/>
      <c r="Z138" s="633"/>
    </row>
    <row r="139" spans="1:26" x14ac:dyDescent="0.2">
      <c r="A139" s="344"/>
      <c r="B139" s="158"/>
      <c r="C139" s="158"/>
      <c r="D139" s="159"/>
      <c r="E139" s="158"/>
      <c r="F139" s="357"/>
      <c r="G139" s="710"/>
      <c r="H139" s="526"/>
      <c r="I139" s="633"/>
      <c r="J139" s="633"/>
      <c r="K139" s="633"/>
      <c r="L139" s="633"/>
      <c r="M139" s="633"/>
      <c r="N139" s="633"/>
      <c r="O139" s="633"/>
      <c r="P139" s="633"/>
      <c r="Q139" s="633"/>
      <c r="R139" s="633"/>
      <c r="S139" s="633"/>
      <c r="T139" s="633"/>
      <c r="U139" s="633"/>
      <c r="V139" s="633"/>
      <c r="W139" s="633"/>
      <c r="X139" s="633"/>
      <c r="Y139" s="633"/>
      <c r="Z139" s="633"/>
    </row>
    <row r="140" spans="1:26" x14ac:dyDescent="0.2">
      <c r="A140" s="344"/>
      <c r="B140" s="158" t="s">
        <v>249</v>
      </c>
      <c r="C140" s="158"/>
      <c r="D140" s="163" t="s">
        <v>250</v>
      </c>
      <c r="E140" s="158"/>
      <c r="F140" s="358"/>
      <c r="G140" s="710"/>
      <c r="H140" s="526"/>
      <c r="I140" s="633"/>
      <c r="J140" s="633"/>
      <c r="K140" s="633"/>
      <c r="L140" s="633"/>
      <c r="M140" s="633"/>
      <c r="N140" s="633"/>
      <c r="O140" s="633"/>
      <c r="P140" s="633"/>
      <c r="Q140" s="633"/>
      <c r="R140" s="633"/>
      <c r="S140" s="633"/>
      <c r="T140" s="633"/>
      <c r="U140" s="633"/>
      <c r="V140" s="633"/>
      <c r="W140" s="633"/>
      <c r="X140" s="633"/>
      <c r="Y140" s="633"/>
      <c r="Z140" s="633"/>
    </row>
    <row r="141" spans="1:26" x14ac:dyDescent="0.2">
      <c r="A141" s="344"/>
      <c r="B141" s="158"/>
      <c r="C141" s="158"/>
      <c r="D141" s="159"/>
      <c r="E141" s="158"/>
      <c r="F141" s="357"/>
      <c r="G141" s="710"/>
      <c r="H141" s="526"/>
      <c r="I141" s="633"/>
      <c r="J141" s="633"/>
      <c r="K141" s="633"/>
      <c r="L141" s="633"/>
      <c r="M141" s="633"/>
      <c r="N141" s="633"/>
      <c r="O141" s="633"/>
      <c r="P141" s="633"/>
      <c r="Q141" s="633"/>
      <c r="R141" s="633"/>
      <c r="S141" s="633"/>
      <c r="T141" s="633"/>
      <c r="U141" s="633"/>
      <c r="V141" s="633"/>
      <c r="W141" s="633"/>
      <c r="X141" s="633"/>
      <c r="Y141" s="633"/>
      <c r="Z141" s="633"/>
    </row>
    <row r="142" spans="1:26" x14ac:dyDescent="0.2">
      <c r="A142" s="344"/>
      <c r="B142" s="158"/>
      <c r="C142" s="158"/>
      <c r="D142" s="163" t="s">
        <v>251</v>
      </c>
      <c r="E142" s="158"/>
      <c r="F142" s="359"/>
      <c r="G142" s="710"/>
      <c r="H142" s="526"/>
      <c r="I142" s="633"/>
      <c r="J142" s="633"/>
      <c r="K142" s="633"/>
      <c r="L142" s="633"/>
      <c r="M142" s="633"/>
      <c r="N142" s="633"/>
      <c r="O142" s="633"/>
      <c r="P142" s="633"/>
      <c r="Q142" s="633"/>
      <c r="R142" s="633"/>
      <c r="S142" s="633"/>
      <c r="T142" s="633"/>
      <c r="U142" s="633"/>
      <c r="V142" s="633"/>
      <c r="W142" s="633"/>
      <c r="X142" s="633"/>
      <c r="Y142" s="633"/>
      <c r="Z142" s="633"/>
    </row>
    <row r="143" spans="1:26" x14ac:dyDescent="0.2">
      <c r="A143" s="344"/>
      <c r="B143" s="158"/>
      <c r="C143" s="158"/>
      <c r="D143" s="159"/>
      <c r="E143" s="158"/>
      <c r="F143" s="360"/>
      <c r="G143" s="710"/>
      <c r="H143" s="526"/>
      <c r="I143" s="633"/>
      <c r="J143" s="633"/>
      <c r="K143" s="633"/>
      <c r="L143" s="633"/>
      <c r="M143" s="633"/>
      <c r="N143" s="633"/>
      <c r="O143" s="633"/>
      <c r="P143" s="633"/>
      <c r="Q143" s="633"/>
      <c r="R143" s="633"/>
      <c r="S143" s="633"/>
      <c r="T143" s="633"/>
      <c r="U143" s="633"/>
      <c r="V143" s="633"/>
      <c r="W143" s="633"/>
      <c r="X143" s="633"/>
      <c r="Y143" s="633"/>
      <c r="Z143" s="633"/>
    </row>
    <row r="144" spans="1:26" x14ac:dyDescent="0.2">
      <c r="A144" s="344" t="s">
        <v>428</v>
      </c>
      <c r="B144" s="158"/>
      <c r="C144" s="158"/>
      <c r="D144" s="159" t="s">
        <v>630</v>
      </c>
      <c r="E144" s="158" t="s">
        <v>229</v>
      </c>
      <c r="F144" s="360"/>
      <c r="G144" s="710"/>
      <c r="H144" s="526">
        <f>ROUND($F144*G144,2)</f>
        <v>0</v>
      </c>
      <c r="I144" s="633"/>
      <c r="J144" s="633"/>
      <c r="K144" s="633"/>
      <c r="L144" s="633"/>
      <c r="M144" s="633"/>
      <c r="N144" s="633"/>
      <c r="O144" s="633"/>
      <c r="P144" s="633"/>
      <c r="Q144" s="633"/>
      <c r="R144" s="633"/>
      <c r="S144" s="633"/>
      <c r="T144" s="633"/>
      <c r="U144" s="633"/>
      <c r="V144" s="633"/>
      <c r="W144" s="633"/>
      <c r="X144" s="633"/>
      <c r="Y144" s="633"/>
      <c r="Z144" s="633"/>
    </row>
    <row r="145" spans="1:26" x14ac:dyDescent="0.2">
      <c r="A145" s="344"/>
      <c r="B145" s="158"/>
      <c r="C145" s="158"/>
      <c r="D145" s="159"/>
      <c r="E145" s="158"/>
      <c r="F145" s="360"/>
      <c r="G145" s="710"/>
      <c r="H145" s="526"/>
      <c r="I145" s="633"/>
      <c r="J145" s="633"/>
      <c r="K145" s="633"/>
      <c r="L145" s="633"/>
      <c r="M145" s="633"/>
      <c r="N145" s="633"/>
      <c r="O145" s="633"/>
      <c r="P145" s="633"/>
      <c r="Q145" s="633"/>
      <c r="R145" s="633"/>
      <c r="S145" s="633"/>
      <c r="T145" s="633"/>
      <c r="U145" s="633"/>
      <c r="V145" s="633"/>
      <c r="W145" s="633"/>
      <c r="X145" s="633"/>
      <c r="Y145" s="633"/>
      <c r="Z145" s="633"/>
    </row>
    <row r="146" spans="1:26" x14ac:dyDescent="0.2">
      <c r="A146" s="344" t="s">
        <v>429</v>
      </c>
      <c r="B146" s="158"/>
      <c r="C146" s="158"/>
      <c r="D146" s="159" t="s">
        <v>287</v>
      </c>
      <c r="E146" s="158" t="s">
        <v>229</v>
      </c>
      <c r="F146" s="360"/>
      <c r="G146" s="710"/>
      <c r="H146" s="526">
        <f>ROUND($F146*G146,2)</f>
        <v>0</v>
      </c>
      <c r="I146" s="633"/>
      <c r="J146" s="633"/>
      <c r="K146" s="633"/>
      <c r="L146" s="633"/>
      <c r="M146" s="633"/>
      <c r="N146" s="633"/>
      <c r="O146" s="633"/>
      <c r="P146" s="633"/>
      <c r="Q146" s="633"/>
      <c r="R146" s="633"/>
      <c r="S146" s="633"/>
      <c r="T146" s="633"/>
      <c r="U146" s="633"/>
      <c r="V146" s="633"/>
      <c r="W146" s="633"/>
      <c r="X146" s="633"/>
      <c r="Y146" s="633"/>
      <c r="Z146" s="633"/>
    </row>
    <row r="147" spans="1:26" x14ac:dyDescent="0.2">
      <c r="A147" s="344"/>
      <c r="B147" s="158"/>
      <c r="C147" s="158"/>
      <c r="D147" s="159"/>
      <c r="E147" s="158"/>
      <c r="F147" s="360"/>
      <c r="G147" s="710"/>
      <c r="H147" s="526"/>
      <c r="I147" s="633"/>
      <c r="J147" s="633"/>
      <c r="K147" s="633"/>
      <c r="L147" s="633"/>
      <c r="M147" s="633"/>
      <c r="N147" s="633"/>
      <c r="O147" s="633"/>
      <c r="P147" s="633"/>
      <c r="Q147" s="633"/>
      <c r="R147" s="633"/>
      <c r="S147" s="633"/>
      <c r="T147" s="633"/>
      <c r="U147" s="633"/>
      <c r="V147" s="633"/>
      <c r="W147" s="633"/>
      <c r="X147" s="633"/>
      <c r="Y147" s="633"/>
      <c r="Z147" s="633"/>
    </row>
    <row r="148" spans="1:26" x14ac:dyDescent="0.2">
      <c r="A148" s="344" t="s">
        <v>430</v>
      </c>
      <c r="B148" s="158"/>
      <c r="C148" s="158"/>
      <c r="D148" s="163" t="s">
        <v>252</v>
      </c>
      <c r="E148" s="158"/>
      <c r="F148" s="359"/>
      <c r="G148" s="710"/>
      <c r="H148" s="526"/>
      <c r="I148" s="633"/>
      <c r="J148" s="633"/>
      <c r="K148" s="633"/>
      <c r="L148" s="633"/>
      <c r="M148" s="633"/>
      <c r="N148" s="633"/>
      <c r="O148" s="633"/>
      <c r="P148" s="633"/>
      <c r="Q148" s="633"/>
      <c r="R148" s="633"/>
      <c r="S148" s="633"/>
      <c r="T148" s="633"/>
      <c r="U148" s="633"/>
      <c r="V148" s="633"/>
      <c r="W148" s="633"/>
      <c r="X148" s="633"/>
      <c r="Y148" s="633"/>
      <c r="Z148" s="633"/>
    </row>
    <row r="149" spans="1:26" x14ac:dyDescent="0.2">
      <c r="A149" s="344"/>
      <c r="B149" s="158"/>
      <c r="C149" s="158"/>
      <c r="D149" s="159"/>
      <c r="E149" s="158"/>
      <c r="F149" s="360"/>
      <c r="G149" s="710"/>
      <c r="H149" s="526"/>
      <c r="I149" s="633"/>
      <c r="J149" s="633"/>
      <c r="K149" s="633"/>
      <c r="L149" s="633"/>
      <c r="M149" s="633"/>
      <c r="N149" s="633"/>
      <c r="O149" s="633"/>
      <c r="P149" s="633"/>
      <c r="Q149" s="633"/>
      <c r="R149" s="633"/>
      <c r="S149" s="633"/>
      <c r="T149" s="633"/>
      <c r="U149" s="633"/>
      <c r="V149" s="633"/>
      <c r="W149" s="633"/>
      <c r="X149" s="633"/>
      <c r="Y149" s="633"/>
      <c r="Z149" s="633"/>
    </row>
    <row r="150" spans="1:26" x14ac:dyDescent="0.2">
      <c r="A150" s="344" t="s">
        <v>431</v>
      </c>
      <c r="B150" s="158"/>
      <c r="C150" s="158"/>
      <c r="D150" s="159" t="s">
        <v>630</v>
      </c>
      <c r="E150" s="158" t="s">
        <v>229</v>
      </c>
      <c r="F150" s="360"/>
      <c r="G150" s="710"/>
      <c r="H150" s="526">
        <f>ROUND($F150*G150,2)</f>
        <v>0</v>
      </c>
      <c r="I150" s="633"/>
      <c r="J150" s="633"/>
      <c r="K150" s="633"/>
      <c r="L150" s="633"/>
      <c r="M150" s="633"/>
      <c r="N150" s="633"/>
      <c r="O150" s="633"/>
      <c r="P150" s="633"/>
      <c r="Q150" s="633"/>
      <c r="R150" s="633"/>
      <c r="S150" s="633"/>
      <c r="T150" s="633"/>
      <c r="U150" s="633"/>
      <c r="V150" s="633"/>
      <c r="W150" s="633"/>
      <c r="X150" s="633"/>
      <c r="Y150" s="633"/>
      <c r="Z150" s="633"/>
    </row>
    <row r="151" spans="1:26" x14ac:dyDescent="0.2">
      <c r="A151" s="344"/>
      <c r="B151" s="158"/>
      <c r="C151" s="158"/>
      <c r="D151" s="159"/>
      <c r="E151" s="158"/>
      <c r="F151" s="360"/>
      <c r="G151" s="710"/>
      <c r="H151" s="526"/>
      <c r="I151" s="633"/>
      <c r="J151" s="633"/>
      <c r="K151" s="633"/>
      <c r="L151" s="633"/>
      <c r="M151" s="633"/>
      <c r="N151" s="633"/>
      <c r="O151" s="633"/>
      <c r="P151" s="633"/>
      <c r="Q151" s="633"/>
      <c r="R151" s="633"/>
      <c r="S151" s="633"/>
      <c r="T151" s="633"/>
      <c r="U151" s="633"/>
      <c r="V151" s="633"/>
      <c r="W151" s="633"/>
      <c r="X151" s="633"/>
      <c r="Y151" s="633"/>
      <c r="Z151" s="633"/>
    </row>
    <row r="152" spans="1:26" x14ac:dyDescent="0.2">
      <c r="A152" s="344" t="s">
        <v>432</v>
      </c>
      <c r="B152" s="158"/>
      <c r="C152" s="158"/>
      <c r="D152" s="159" t="s">
        <v>287</v>
      </c>
      <c r="E152" s="158" t="s">
        <v>229</v>
      </c>
      <c r="F152" s="360"/>
      <c r="G152" s="710"/>
      <c r="H152" s="526">
        <f>ROUND($F152*G152,2)</f>
        <v>0</v>
      </c>
      <c r="I152" s="633"/>
      <c r="J152" s="633"/>
      <c r="K152" s="633"/>
      <c r="L152" s="633"/>
      <c r="M152" s="633"/>
      <c r="N152" s="633"/>
      <c r="O152" s="633"/>
      <c r="P152" s="633"/>
      <c r="Q152" s="633"/>
      <c r="R152" s="633"/>
      <c r="S152" s="633"/>
      <c r="T152" s="633"/>
      <c r="U152" s="633"/>
      <c r="V152" s="633"/>
      <c r="W152" s="633"/>
      <c r="X152" s="633"/>
      <c r="Y152" s="633"/>
      <c r="Z152" s="633"/>
    </row>
    <row r="153" spans="1:26" x14ac:dyDescent="0.2">
      <c r="A153" s="344"/>
      <c r="B153" s="158"/>
      <c r="C153" s="158"/>
      <c r="D153" s="159"/>
      <c r="E153" s="158"/>
      <c r="F153" s="360"/>
      <c r="G153" s="710"/>
      <c r="H153" s="526"/>
      <c r="I153" s="633"/>
      <c r="J153" s="633"/>
      <c r="K153" s="633"/>
      <c r="L153" s="633"/>
      <c r="M153" s="633"/>
      <c r="N153" s="633"/>
      <c r="O153" s="633"/>
      <c r="P153" s="633"/>
      <c r="Q153" s="633"/>
      <c r="R153" s="633"/>
      <c r="S153" s="633"/>
      <c r="T153" s="633"/>
      <c r="U153" s="633"/>
      <c r="V153" s="633"/>
      <c r="W153" s="633"/>
      <c r="X153" s="633"/>
      <c r="Y153" s="633"/>
      <c r="Z153" s="633"/>
    </row>
    <row r="154" spans="1:26" x14ac:dyDescent="0.2">
      <c r="A154" s="344" t="s">
        <v>433</v>
      </c>
      <c r="B154" s="158">
        <v>20.001999999999999</v>
      </c>
      <c r="C154" s="158"/>
      <c r="D154" s="160" t="s">
        <v>253</v>
      </c>
      <c r="E154" s="158"/>
      <c r="F154" s="359"/>
      <c r="G154" s="710"/>
      <c r="H154" s="526"/>
      <c r="I154" s="633"/>
      <c r="J154" s="633"/>
      <c r="K154" s="633"/>
      <c r="L154" s="633"/>
      <c r="M154" s="633"/>
      <c r="N154" s="633"/>
      <c r="O154" s="633"/>
      <c r="P154" s="633"/>
      <c r="Q154" s="633"/>
      <c r="R154" s="633"/>
      <c r="S154" s="633"/>
      <c r="T154" s="633"/>
      <c r="U154" s="633"/>
      <c r="V154" s="633"/>
      <c r="W154" s="633"/>
      <c r="X154" s="633"/>
      <c r="Y154" s="633"/>
      <c r="Z154" s="633"/>
    </row>
    <row r="155" spans="1:26" x14ac:dyDescent="0.2">
      <c r="A155" s="344"/>
      <c r="B155" s="158"/>
      <c r="C155" s="158"/>
      <c r="D155" s="159"/>
      <c r="E155" s="158"/>
      <c r="F155" s="360"/>
      <c r="G155" s="710"/>
      <c r="H155" s="526"/>
      <c r="I155" s="633"/>
      <c r="J155" s="633"/>
      <c r="K155" s="633"/>
      <c r="L155" s="633"/>
      <c r="M155" s="633"/>
      <c r="N155" s="633"/>
      <c r="O155" s="633"/>
      <c r="P155" s="633"/>
      <c r="Q155" s="633"/>
      <c r="R155" s="633"/>
      <c r="S155" s="633"/>
      <c r="T155" s="633"/>
      <c r="U155" s="633"/>
      <c r="V155" s="633"/>
      <c r="W155" s="633"/>
      <c r="X155" s="633"/>
      <c r="Y155" s="633"/>
      <c r="Z155" s="633"/>
    </row>
    <row r="156" spans="1:26" x14ac:dyDescent="0.2">
      <c r="A156" s="344"/>
      <c r="B156" s="158" t="s">
        <v>254</v>
      </c>
      <c r="C156" s="158"/>
      <c r="D156" s="163" t="s">
        <v>250</v>
      </c>
      <c r="E156" s="158"/>
      <c r="F156" s="359"/>
      <c r="G156" s="710"/>
      <c r="H156" s="526"/>
      <c r="I156" s="633"/>
      <c r="J156" s="633"/>
      <c r="K156" s="633"/>
      <c r="L156" s="633"/>
      <c r="M156" s="633"/>
      <c r="N156" s="633"/>
      <c r="O156" s="633"/>
      <c r="P156" s="633"/>
      <c r="Q156" s="633"/>
      <c r="R156" s="633"/>
      <c r="S156" s="633"/>
      <c r="T156" s="633"/>
      <c r="U156" s="633"/>
      <c r="V156" s="633"/>
      <c r="W156" s="633"/>
      <c r="X156" s="633"/>
      <c r="Y156" s="633"/>
      <c r="Z156" s="633"/>
    </row>
    <row r="157" spans="1:26" x14ac:dyDescent="0.2">
      <c r="A157" s="344"/>
      <c r="B157" s="158"/>
      <c r="C157" s="158"/>
      <c r="D157" s="159"/>
      <c r="E157" s="158"/>
      <c r="F157" s="360"/>
      <c r="G157" s="710"/>
      <c r="H157" s="526"/>
      <c r="I157" s="633"/>
      <c r="J157" s="633"/>
      <c r="K157" s="633"/>
      <c r="L157" s="633"/>
      <c r="M157" s="633"/>
      <c r="N157" s="633"/>
      <c r="O157" s="633"/>
      <c r="P157" s="633"/>
      <c r="Q157" s="633"/>
      <c r="R157" s="633"/>
      <c r="S157" s="633"/>
      <c r="T157" s="633"/>
      <c r="U157" s="633"/>
      <c r="V157" s="633"/>
      <c r="W157" s="633"/>
      <c r="X157" s="633"/>
      <c r="Y157" s="633"/>
      <c r="Z157" s="633"/>
    </row>
    <row r="158" spans="1:26" x14ac:dyDescent="0.2">
      <c r="A158" s="344"/>
      <c r="B158" s="158"/>
      <c r="C158" s="158"/>
      <c r="D158" s="163" t="s">
        <v>255</v>
      </c>
      <c r="E158" s="158"/>
      <c r="F158" s="359"/>
      <c r="G158" s="710"/>
      <c r="H158" s="526"/>
      <c r="I158" s="633"/>
      <c r="J158" s="633"/>
      <c r="K158" s="633"/>
      <c r="L158" s="633"/>
      <c r="M158" s="633"/>
      <c r="N158" s="633"/>
      <c r="O158" s="633"/>
      <c r="P158" s="633"/>
      <c r="Q158" s="633"/>
      <c r="R158" s="633"/>
      <c r="S158" s="633"/>
      <c r="T158" s="633"/>
      <c r="U158" s="633"/>
      <c r="V158" s="633"/>
      <c r="W158" s="633"/>
      <c r="X158" s="633"/>
      <c r="Y158" s="633"/>
      <c r="Z158" s="633"/>
    </row>
    <row r="159" spans="1:26" x14ac:dyDescent="0.2">
      <c r="A159" s="344" t="s">
        <v>434</v>
      </c>
      <c r="B159" s="158"/>
      <c r="C159" s="158"/>
      <c r="D159" s="159" t="s">
        <v>630</v>
      </c>
      <c r="E159" s="158" t="s">
        <v>229</v>
      </c>
      <c r="F159" s="360">
        <f>(35*2)*L1</f>
        <v>0</v>
      </c>
      <c r="G159" s="710"/>
      <c r="H159" s="526">
        <f>ROUND($F159*G159,2)</f>
        <v>0</v>
      </c>
      <c r="I159" s="633"/>
      <c r="J159" s="633"/>
      <c r="K159" s="633"/>
      <c r="L159" s="633"/>
      <c r="M159" s="633"/>
      <c r="N159" s="633"/>
      <c r="O159" s="633"/>
      <c r="P159" s="633"/>
      <c r="Q159" s="633"/>
      <c r="R159" s="633"/>
      <c r="S159" s="633"/>
      <c r="T159" s="633"/>
      <c r="U159" s="633"/>
      <c r="V159" s="633"/>
      <c r="W159" s="633"/>
      <c r="X159" s="633"/>
      <c r="Y159" s="633"/>
      <c r="Z159" s="633"/>
    </row>
    <row r="160" spans="1:26" x14ac:dyDescent="0.2">
      <c r="A160" s="344"/>
      <c r="B160" s="158"/>
      <c r="C160" s="158"/>
      <c r="D160" s="159"/>
      <c r="E160" s="158"/>
      <c r="F160" s="360"/>
      <c r="G160" s="710"/>
      <c r="H160" s="526"/>
      <c r="I160" s="633"/>
      <c r="J160" s="633"/>
      <c r="K160" s="633"/>
      <c r="L160" s="633"/>
      <c r="M160" s="633"/>
      <c r="N160" s="633"/>
      <c r="O160" s="633"/>
      <c r="P160" s="633"/>
      <c r="Q160" s="633"/>
      <c r="R160" s="633"/>
      <c r="S160" s="633"/>
      <c r="T160" s="633"/>
      <c r="U160" s="633"/>
      <c r="V160" s="633"/>
      <c r="W160" s="633"/>
      <c r="X160" s="633"/>
      <c r="Y160" s="633"/>
      <c r="Z160" s="633"/>
    </row>
    <row r="161" spans="1:26" x14ac:dyDescent="0.2">
      <c r="A161" s="344" t="s">
        <v>435</v>
      </c>
      <c r="B161" s="158"/>
      <c r="C161" s="158"/>
      <c r="D161" s="159" t="s">
        <v>287</v>
      </c>
      <c r="E161" s="158" t="s">
        <v>229</v>
      </c>
      <c r="F161" s="360">
        <f>46*L1</f>
        <v>0</v>
      </c>
      <c r="G161" s="710"/>
      <c r="H161" s="526">
        <f>ROUND($F161*G161,2)</f>
        <v>0</v>
      </c>
      <c r="I161" s="633"/>
      <c r="J161" s="633"/>
      <c r="K161" s="633"/>
      <c r="L161" s="633"/>
      <c r="M161" s="633"/>
      <c r="N161" s="633"/>
      <c r="O161" s="633"/>
      <c r="P161" s="633"/>
      <c r="Q161" s="633"/>
      <c r="R161" s="633"/>
      <c r="S161" s="633"/>
      <c r="T161" s="633"/>
      <c r="U161" s="633"/>
      <c r="V161" s="633"/>
      <c r="W161" s="633"/>
      <c r="X161" s="633"/>
      <c r="Y161" s="633"/>
      <c r="Z161" s="633"/>
    </row>
    <row r="162" spans="1:26" x14ac:dyDescent="0.2">
      <c r="A162" s="344"/>
      <c r="B162" s="158"/>
      <c r="C162" s="158"/>
      <c r="D162" s="159"/>
      <c r="E162" s="158"/>
      <c r="F162" s="360"/>
      <c r="G162" s="710"/>
      <c r="H162" s="526"/>
      <c r="I162" s="633"/>
      <c r="J162" s="633"/>
      <c r="K162" s="633"/>
      <c r="L162" s="633"/>
      <c r="M162" s="633"/>
      <c r="N162" s="633"/>
      <c r="O162" s="633"/>
      <c r="P162" s="633"/>
      <c r="Q162" s="633"/>
      <c r="R162" s="633"/>
      <c r="S162" s="633"/>
      <c r="T162" s="633"/>
      <c r="U162" s="633"/>
      <c r="V162" s="633"/>
      <c r="W162" s="633"/>
      <c r="X162" s="633"/>
      <c r="Y162" s="633"/>
      <c r="Z162" s="633"/>
    </row>
    <row r="163" spans="1:26" x14ac:dyDescent="0.2">
      <c r="A163" s="344" t="s">
        <v>436</v>
      </c>
      <c r="B163" s="158"/>
      <c r="C163" s="158"/>
      <c r="D163" s="163" t="s">
        <v>256</v>
      </c>
      <c r="E163" s="158"/>
      <c r="F163" s="359"/>
      <c r="G163" s="710"/>
      <c r="H163" s="526"/>
      <c r="I163" s="633"/>
      <c r="J163" s="633"/>
      <c r="K163" s="633"/>
      <c r="L163" s="633"/>
      <c r="M163" s="633"/>
      <c r="N163" s="633"/>
      <c r="O163" s="633"/>
      <c r="P163" s="633"/>
      <c r="Q163" s="633"/>
      <c r="R163" s="633"/>
      <c r="S163" s="633"/>
      <c r="T163" s="633"/>
      <c r="U163" s="633"/>
      <c r="V163" s="633"/>
      <c r="W163" s="633"/>
      <c r="X163" s="633"/>
      <c r="Y163" s="633"/>
      <c r="Z163" s="633"/>
    </row>
    <row r="164" spans="1:26" x14ac:dyDescent="0.2">
      <c r="A164" s="344"/>
      <c r="B164" s="158"/>
      <c r="C164" s="158"/>
      <c r="D164" s="159"/>
      <c r="E164" s="158"/>
      <c r="F164" s="360"/>
      <c r="G164" s="710"/>
      <c r="H164" s="526"/>
      <c r="I164" s="633"/>
      <c r="J164" s="633"/>
      <c r="K164" s="633"/>
      <c r="L164" s="633"/>
      <c r="M164" s="633"/>
      <c r="N164" s="633"/>
      <c r="O164" s="633"/>
      <c r="P164" s="633"/>
      <c r="Q164" s="633"/>
      <c r="R164" s="633"/>
      <c r="S164" s="633"/>
      <c r="T164" s="633"/>
      <c r="U164" s="633"/>
      <c r="V164" s="633"/>
      <c r="W164" s="633"/>
      <c r="X164" s="633"/>
      <c r="Y164" s="633"/>
      <c r="Z164" s="633"/>
    </row>
    <row r="165" spans="1:26" x14ac:dyDescent="0.2">
      <c r="A165" s="344" t="s">
        <v>437</v>
      </c>
      <c r="B165" s="158"/>
      <c r="C165" s="158"/>
      <c r="D165" s="159" t="s">
        <v>630</v>
      </c>
      <c r="E165" s="158" t="s">
        <v>229</v>
      </c>
      <c r="F165" s="360">
        <f>(ROUNDUP(0.3*4*0.5,0)*2)*L1</f>
        <v>0</v>
      </c>
      <c r="G165" s="710"/>
      <c r="H165" s="526">
        <f>ROUND($F165*G165,2)</f>
        <v>0</v>
      </c>
      <c r="I165" s="633"/>
      <c r="J165" s="633"/>
      <c r="K165" s="633"/>
      <c r="L165" s="633"/>
      <c r="M165" s="633"/>
      <c r="N165" s="633"/>
      <c r="O165" s="633"/>
      <c r="P165" s="633"/>
      <c r="Q165" s="633"/>
      <c r="R165" s="633"/>
      <c r="S165" s="633"/>
      <c r="T165" s="633"/>
      <c r="U165" s="633"/>
      <c r="V165" s="633"/>
      <c r="W165" s="633"/>
      <c r="X165" s="633"/>
      <c r="Y165" s="633"/>
      <c r="Z165" s="633"/>
    </row>
    <row r="166" spans="1:26" x14ac:dyDescent="0.2">
      <c r="A166" s="344"/>
      <c r="B166" s="158"/>
      <c r="C166" s="158"/>
      <c r="D166" s="159"/>
      <c r="E166" s="158"/>
      <c r="F166" s="360"/>
      <c r="G166" s="710"/>
      <c r="H166" s="526"/>
      <c r="I166" s="633"/>
      <c r="J166" s="633"/>
      <c r="K166" s="633"/>
      <c r="L166" s="633"/>
      <c r="M166" s="633"/>
      <c r="N166" s="633"/>
      <c r="O166" s="633"/>
      <c r="P166" s="633"/>
      <c r="Q166" s="633"/>
      <c r="R166" s="633"/>
      <c r="S166" s="633"/>
      <c r="T166" s="633"/>
      <c r="U166" s="633"/>
      <c r="V166" s="633"/>
      <c r="W166" s="633"/>
      <c r="X166" s="633"/>
      <c r="Y166" s="633"/>
      <c r="Z166" s="633"/>
    </row>
    <row r="167" spans="1:26" x14ac:dyDescent="0.2">
      <c r="A167" s="344" t="s">
        <v>438</v>
      </c>
      <c r="B167" s="158"/>
      <c r="C167" s="158"/>
      <c r="D167" s="159" t="s">
        <v>287</v>
      </c>
      <c r="E167" s="158" t="s">
        <v>229</v>
      </c>
      <c r="F167" s="360">
        <v>1</v>
      </c>
      <c r="G167" s="710"/>
      <c r="H167" s="526">
        <f>ROUND(F167*G167,2)</f>
        <v>0</v>
      </c>
      <c r="I167" s="633"/>
      <c r="J167" s="633"/>
      <c r="K167" s="633"/>
      <c r="L167" s="633"/>
      <c r="M167" s="633"/>
      <c r="N167" s="633"/>
      <c r="O167" s="633"/>
      <c r="P167" s="633"/>
      <c r="Q167" s="633"/>
      <c r="R167" s="633"/>
      <c r="S167" s="633"/>
      <c r="T167" s="633"/>
      <c r="U167" s="633"/>
      <c r="V167" s="633"/>
      <c r="W167" s="633"/>
      <c r="X167" s="633"/>
      <c r="Y167" s="633"/>
      <c r="Z167" s="633"/>
    </row>
    <row r="168" spans="1:26" x14ac:dyDescent="0.3">
      <c r="A168" s="344"/>
      <c r="B168" s="158"/>
      <c r="C168" s="158"/>
      <c r="D168" s="159"/>
      <c r="E168" s="158"/>
      <c r="F168" s="313"/>
      <c r="G168" s="710"/>
      <c r="H168" s="526"/>
      <c r="I168" s="633"/>
      <c r="J168" s="633"/>
      <c r="K168" s="633"/>
      <c r="L168" s="633"/>
      <c r="M168" s="633"/>
      <c r="N168" s="633"/>
      <c r="O168" s="633"/>
      <c r="P168" s="633"/>
      <c r="Q168" s="633"/>
      <c r="R168" s="633"/>
      <c r="S168" s="633"/>
      <c r="T168" s="633"/>
      <c r="U168" s="633"/>
      <c r="V168" s="633"/>
      <c r="W168" s="633"/>
      <c r="X168" s="633"/>
      <c r="Y168" s="633"/>
      <c r="Z168" s="633"/>
    </row>
    <row r="169" spans="1:26" x14ac:dyDescent="0.2">
      <c r="A169" s="344"/>
      <c r="B169" s="158"/>
      <c r="C169" s="158"/>
      <c r="D169" s="159"/>
      <c r="E169" s="158"/>
      <c r="F169" s="358"/>
      <c r="G169" s="710"/>
      <c r="H169" s="526"/>
      <c r="I169" s="633"/>
      <c r="J169" s="633"/>
      <c r="K169" s="633"/>
      <c r="L169" s="633"/>
      <c r="M169" s="633"/>
      <c r="N169" s="633"/>
      <c r="O169" s="633"/>
      <c r="P169" s="633"/>
      <c r="Q169" s="633"/>
      <c r="R169" s="633"/>
      <c r="S169" s="633"/>
      <c r="T169" s="633"/>
      <c r="U169" s="633"/>
      <c r="V169" s="633"/>
      <c r="W169" s="633"/>
      <c r="X169" s="633"/>
      <c r="Y169" s="633"/>
      <c r="Z169" s="633"/>
    </row>
    <row r="170" spans="1:26" x14ac:dyDescent="0.3">
      <c r="A170" s="298"/>
      <c r="B170" s="68"/>
      <c r="C170" s="68"/>
      <c r="D170" s="69" t="s">
        <v>643</v>
      </c>
      <c r="E170" s="70"/>
      <c r="F170" s="313"/>
      <c r="G170" s="713"/>
      <c r="H170" s="491">
        <f>SUM(H129:H169)</f>
        <v>0</v>
      </c>
      <c r="I170" s="633"/>
      <c r="J170" s="633"/>
      <c r="K170" s="633"/>
      <c r="L170" s="633"/>
      <c r="M170" s="633"/>
      <c r="N170" s="633"/>
      <c r="O170" s="633"/>
      <c r="P170" s="633"/>
      <c r="Q170" s="633"/>
      <c r="R170" s="633"/>
      <c r="S170" s="633"/>
      <c r="T170" s="633"/>
      <c r="U170" s="633"/>
      <c r="V170" s="633"/>
      <c r="W170" s="633"/>
      <c r="X170" s="633"/>
      <c r="Y170" s="633"/>
      <c r="Z170" s="633"/>
    </row>
    <row r="171" spans="1:26" x14ac:dyDescent="0.3">
      <c r="A171" s="299"/>
      <c r="B171" s="72"/>
      <c r="C171" s="72"/>
      <c r="D171" s="73"/>
      <c r="E171" s="74"/>
      <c r="F171" s="314"/>
      <c r="G171" s="712"/>
      <c r="H171" s="492"/>
      <c r="I171" s="633"/>
      <c r="J171" s="633"/>
      <c r="K171" s="633"/>
      <c r="L171" s="633"/>
      <c r="M171" s="633"/>
      <c r="N171" s="633"/>
      <c r="O171" s="633"/>
      <c r="P171" s="633"/>
      <c r="Q171" s="633"/>
      <c r="R171" s="633"/>
      <c r="S171" s="633"/>
      <c r="T171" s="633"/>
      <c r="U171" s="633"/>
      <c r="V171" s="633"/>
      <c r="W171" s="633"/>
      <c r="X171" s="633"/>
      <c r="Y171" s="633"/>
      <c r="Z171" s="633"/>
    </row>
    <row r="172" spans="1:26" x14ac:dyDescent="0.3">
      <c r="A172" s="298"/>
      <c r="B172" s="68"/>
      <c r="C172" s="68"/>
      <c r="D172" s="69"/>
      <c r="E172" s="70"/>
      <c r="F172" s="360"/>
      <c r="G172" s="713"/>
      <c r="H172" s="491"/>
      <c r="I172" s="633"/>
      <c r="J172" s="633"/>
      <c r="K172" s="633"/>
      <c r="L172" s="633"/>
      <c r="M172" s="633"/>
      <c r="N172" s="633"/>
      <c r="O172" s="633"/>
      <c r="P172" s="633"/>
      <c r="Q172" s="633"/>
      <c r="R172" s="633"/>
      <c r="S172" s="633"/>
      <c r="T172" s="633"/>
      <c r="U172" s="633"/>
      <c r="V172" s="633"/>
      <c r="W172" s="633"/>
      <c r="X172" s="633"/>
      <c r="Y172" s="633"/>
      <c r="Z172" s="633"/>
    </row>
    <row r="173" spans="1:26" x14ac:dyDescent="0.3">
      <c r="A173" s="298"/>
      <c r="B173" s="68"/>
      <c r="C173" s="68"/>
      <c r="D173" s="69" t="s">
        <v>644</v>
      </c>
      <c r="E173" s="70"/>
      <c r="F173" s="362"/>
      <c r="G173" s="713"/>
      <c r="H173" s="491">
        <f>H170</f>
        <v>0</v>
      </c>
      <c r="I173" s="633"/>
      <c r="J173" s="633"/>
      <c r="K173" s="633"/>
      <c r="L173" s="633"/>
      <c r="M173" s="633"/>
      <c r="N173" s="633"/>
      <c r="O173" s="633"/>
      <c r="P173" s="633"/>
      <c r="Q173" s="633"/>
      <c r="R173" s="633"/>
      <c r="S173" s="633"/>
      <c r="T173" s="633"/>
      <c r="U173" s="633"/>
      <c r="V173" s="633"/>
      <c r="W173" s="633"/>
      <c r="X173" s="633"/>
      <c r="Y173" s="633"/>
      <c r="Z173" s="633"/>
    </row>
    <row r="174" spans="1:26" x14ac:dyDescent="0.2">
      <c r="A174" s="344"/>
      <c r="B174" s="158"/>
      <c r="C174" s="158"/>
      <c r="D174" s="159"/>
      <c r="E174" s="158"/>
      <c r="F174" s="360"/>
      <c r="G174" s="710"/>
      <c r="H174" s="526"/>
      <c r="I174" s="633"/>
      <c r="J174" s="633"/>
      <c r="K174" s="633"/>
      <c r="L174" s="633"/>
      <c r="M174" s="633"/>
      <c r="N174" s="633"/>
      <c r="O174" s="633"/>
      <c r="P174" s="633"/>
      <c r="Q174" s="633"/>
      <c r="R174" s="633"/>
      <c r="S174" s="633"/>
      <c r="T174" s="633"/>
      <c r="U174" s="633"/>
      <c r="V174" s="633"/>
      <c r="W174" s="633"/>
      <c r="X174" s="633"/>
      <c r="Y174" s="633"/>
      <c r="Z174" s="633"/>
    </row>
    <row r="175" spans="1:26" x14ac:dyDescent="0.2">
      <c r="A175" s="344" t="s">
        <v>439</v>
      </c>
      <c r="B175" s="158"/>
      <c r="C175" s="158"/>
      <c r="D175" s="176" t="s">
        <v>257</v>
      </c>
      <c r="E175" s="158"/>
      <c r="F175" s="359"/>
      <c r="G175" s="710"/>
      <c r="H175" s="526"/>
      <c r="I175" s="633"/>
      <c r="J175" s="633"/>
      <c r="K175" s="633"/>
      <c r="L175" s="633"/>
      <c r="M175" s="633"/>
      <c r="N175" s="633"/>
      <c r="O175" s="633"/>
      <c r="P175" s="633"/>
      <c r="Q175" s="633"/>
      <c r="R175" s="633"/>
      <c r="S175" s="633"/>
      <c r="T175" s="633"/>
      <c r="U175" s="633"/>
      <c r="V175" s="633"/>
      <c r="W175" s="633"/>
      <c r="X175" s="633"/>
      <c r="Y175" s="633"/>
      <c r="Z175" s="633"/>
    </row>
    <row r="176" spans="1:26" x14ac:dyDescent="0.2">
      <c r="A176" s="344" t="s">
        <v>440</v>
      </c>
      <c r="B176" s="158"/>
      <c r="C176" s="158"/>
      <c r="D176" s="159" t="s">
        <v>258</v>
      </c>
      <c r="E176" s="158" t="s">
        <v>229</v>
      </c>
      <c r="F176" s="360"/>
      <c r="G176" s="710"/>
      <c r="H176" s="537" t="s">
        <v>69</v>
      </c>
      <c r="I176" s="633"/>
      <c r="J176" s="633"/>
      <c r="K176" s="633"/>
      <c r="L176" s="633"/>
      <c r="M176" s="633"/>
      <c r="N176" s="633"/>
      <c r="O176" s="633"/>
      <c r="P176" s="633"/>
      <c r="Q176" s="633"/>
      <c r="R176" s="633"/>
      <c r="S176" s="633"/>
      <c r="T176" s="633"/>
      <c r="U176" s="633"/>
      <c r="V176" s="633"/>
      <c r="W176" s="633"/>
      <c r="X176" s="633"/>
      <c r="Y176" s="633"/>
      <c r="Z176" s="633"/>
    </row>
    <row r="177" spans="1:26" x14ac:dyDescent="0.2">
      <c r="A177" s="344"/>
      <c r="B177" s="158"/>
      <c r="C177" s="158"/>
      <c r="D177" s="159"/>
      <c r="E177" s="158"/>
      <c r="F177" s="360"/>
      <c r="G177" s="710"/>
      <c r="H177" s="526"/>
      <c r="I177" s="633"/>
      <c r="J177" s="633"/>
      <c r="K177" s="633"/>
      <c r="L177" s="633"/>
      <c r="M177" s="633"/>
      <c r="N177" s="633"/>
      <c r="O177" s="633"/>
      <c r="P177" s="633"/>
      <c r="Q177" s="633"/>
      <c r="R177" s="633"/>
      <c r="S177" s="633"/>
      <c r="T177" s="633"/>
      <c r="U177" s="633"/>
      <c r="V177" s="633"/>
      <c r="W177" s="633"/>
      <c r="X177" s="633"/>
      <c r="Y177" s="633"/>
      <c r="Z177" s="633"/>
    </row>
    <row r="178" spans="1:26" x14ac:dyDescent="0.2">
      <c r="A178" s="344" t="s">
        <v>441</v>
      </c>
      <c r="B178" s="158" t="s">
        <v>259</v>
      </c>
      <c r="C178" s="158"/>
      <c r="D178" s="163" t="s">
        <v>260</v>
      </c>
      <c r="E178" s="158"/>
      <c r="F178" s="359"/>
      <c r="G178" s="710"/>
      <c r="H178" s="526"/>
      <c r="I178" s="633"/>
      <c r="J178" s="633"/>
      <c r="K178" s="633"/>
      <c r="L178" s="633"/>
      <c r="M178" s="633"/>
      <c r="N178" s="633"/>
      <c r="O178" s="633"/>
      <c r="P178" s="633"/>
      <c r="Q178" s="633"/>
      <c r="R178" s="633"/>
      <c r="S178" s="633"/>
      <c r="T178" s="633"/>
      <c r="U178" s="633"/>
      <c r="V178" s="633"/>
      <c r="W178" s="633"/>
      <c r="X178" s="633"/>
      <c r="Y178" s="633"/>
      <c r="Z178" s="633"/>
    </row>
    <row r="179" spans="1:26" ht="33" x14ac:dyDescent="0.2">
      <c r="A179" s="344" t="s">
        <v>442</v>
      </c>
      <c r="B179" s="158"/>
      <c r="C179" s="158"/>
      <c r="D179" s="159" t="s">
        <v>261</v>
      </c>
      <c r="E179" s="158" t="s">
        <v>229</v>
      </c>
      <c r="F179" s="360"/>
      <c r="G179" s="710"/>
      <c r="H179" s="537" t="s">
        <v>69</v>
      </c>
      <c r="I179" s="633"/>
      <c r="J179" s="633"/>
      <c r="K179" s="633"/>
      <c r="L179" s="633"/>
      <c r="M179" s="633"/>
      <c r="N179" s="633"/>
      <c r="O179" s="633"/>
      <c r="P179" s="633"/>
      <c r="Q179" s="633"/>
      <c r="R179" s="633"/>
      <c r="S179" s="633"/>
      <c r="T179" s="633"/>
      <c r="U179" s="633"/>
      <c r="V179" s="633"/>
      <c r="W179" s="633"/>
      <c r="X179" s="633"/>
      <c r="Y179" s="633"/>
      <c r="Z179" s="633"/>
    </row>
    <row r="180" spans="1:26" x14ac:dyDescent="0.2">
      <c r="A180" s="344"/>
      <c r="B180" s="158"/>
      <c r="C180" s="158"/>
      <c r="D180" s="159"/>
      <c r="E180" s="158"/>
      <c r="F180" s="360"/>
      <c r="G180" s="710"/>
      <c r="H180" s="526"/>
      <c r="I180" s="633"/>
      <c r="J180" s="633"/>
      <c r="K180" s="633"/>
      <c r="L180" s="633"/>
      <c r="M180" s="633"/>
      <c r="N180" s="633"/>
      <c r="O180" s="633"/>
      <c r="P180" s="633"/>
      <c r="Q180" s="633"/>
      <c r="R180" s="633"/>
      <c r="S180" s="633"/>
      <c r="T180" s="633"/>
      <c r="U180" s="633"/>
      <c r="V180" s="633"/>
      <c r="W180" s="633"/>
      <c r="X180" s="633"/>
      <c r="Y180" s="633"/>
      <c r="Z180" s="633"/>
    </row>
    <row r="181" spans="1:26" x14ac:dyDescent="0.2">
      <c r="A181" s="344" t="s">
        <v>443</v>
      </c>
      <c r="B181" s="158">
        <v>20.004999999999999</v>
      </c>
      <c r="C181" s="158"/>
      <c r="D181" s="160" t="s">
        <v>262</v>
      </c>
      <c r="E181" s="158"/>
      <c r="F181" s="359"/>
      <c r="G181" s="710"/>
      <c r="H181" s="526"/>
      <c r="I181" s="633"/>
      <c r="J181" s="633"/>
      <c r="K181" s="633"/>
      <c r="L181" s="633"/>
      <c r="M181" s="633"/>
      <c r="N181" s="633"/>
      <c r="O181" s="633"/>
      <c r="P181" s="633"/>
      <c r="Q181" s="633"/>
      <c r="R181" s="633"/>
      <c r="S181" s="633"/>
      <c r="T181" s="633"/>
      <c r="U181" s="633"/>
      <c r="V181" s="633"/>
      <c r="W181" s="633"/>
      <c r="X181" s="633"/>
      <c r="Y181" s="633"/>
      <c r="Z181" s="633"/>
    </row>
    <row r="182" spans="1:26" x14ac:dyDescent="0.2">
      <c r="A182" s="344"/>
      <c r="B182" s="158"/>
      <c r="C182" s="158"/>
      <c r="D182" s="159"/>
      <c r="E182" s="158"/>
      <c r="F182" s="360"/>
      <c r="G182" s="710"/>
      <c r="H182" s="526"/>
      <c r="I182" s="633"/>
      <c r="J182" s="633"/>
      <c r="K182" s="633"/>
      <c r="L182" s="633"/>
      <c r="M182" s="633"/>
      <c r="N182" s="633"/>
      <c r="O182" s="633"/>
      <c r="P182" s="633"/>
      <c r="Q182" s="633"/>
      <c r="R182" s="633"/>
      <c r="S182" s="633"/>
      <c r="T182" s="633"/>
      <c r="U182" s="633"/>
      <c r="V182" s="633"/>
      <c r="W182" s="633"/>
      <c r="X182" s="633"/>
      <c r="Y182" s="633"/>
      <c r="Z182" s="633"/>
    </row>
    <row r="183" spans="1:26" x14ac:dyDescent="0.2">
      <c r="A183" s="344"/>
      <c r="B183" s="158" t="s">
        <v>263</v>
      </c>
      <c r="C183" s="158"/>
      <c r="D183" s="163" t="s">
        <v>264</v>
      </c>
      <c r="E183" s="158"/>
      <c r="F183" s="359"/>
      <c r="G183" s="710"/>
      <c r="H183" s="526"/>
      <c r="I183" s="633"/>
      <c r="J183" s="633"/>
      <c r="K183" s="633"/>
      <c r="L183" s="633"/>
      <c r="M183" s="633"/>
      <c r="N183" s="633"/>
      <c r="O183" s="633"/>
      <c r="P183" s="633"/>
      <c r="Q183" s="633"/>
      <c r="R183" s="633"/>
      <c r="S183" s="633"/>
      <c r="T183" s="633"/>
      <c r="U183" s="633"/>
      <c r="V183" s="633"/>
      <c r="W183" s="633"/>
      <c r="X183" s="633"/>
      <c r="Y183" s="633"/>
      <c r="Z183" s="633"/>
    </row>
    <row r="184" spans="1:26" x14ac:dyDescent="0.2">
      <c r="A184" s="344" t="s">
        <v>444</v>
      </c>
      <c r="B184" s="158"/>
      <c r="C184" s="158"/>
      <c r="D184" s="159" t="s">
        <v>265</v>
      </c>
      <c r="E184" s="158" t="s">
        <v>43</v>
      </c>
      <c r="F184" s="360"/>
      <c r="G184" s="710"/>
      <c r="H184" s="537" t="s">
        <v>69</v>
      </c>
      <c r="I184" s="633"/>
      <c r="J184" s="633"/>
      <c r="K184" s="633"/>
      <c r="L184" s="633"/>
      <c r="M184" s="633"/>
      <c r="N184" s="633"/>
      <c r="O184" s="633"/>
      <c r="P184" s="633"/>
      <c r="Q184" s="633"/>
      <c r="R184" s="633"/>
      <c r="S184" s="633"/>
      <c r="T184" s="633"/>
      <c r="U184" s="633"/>
      <c r="V184" s="633"/>
      <c r="W184" s="633"/>
      <c r="X184" s="633"/>
      <c r="Y184" s="633"/>
      <c r="Z184" s="633"/>
    </row>
    <row r="185" spans="1:26" x14ac:dyDescent="0.2">
      <c r="A185" s="344"/>
      <c r="B185" s="158"/>
      <c r="C185" s="158"/>
      <c r="D185" s="159"/>
      <c r="E185" s="158"/>
      <c r="F185" s="360"/>
      <c r="G185" s="710"/>
      <c r="H185" s="526"/>
      <c r="I185" s="633"/>
      <c r="J185" s="633"/>
      <c r="K185" s="633"/>
      <c r="L185" s="633"/>
      <c r="M185" s="633"/>
      <c r="N185" s="633"/>
      <c r="O185" s="633"/>
      <c r="P185" s="633"/>
      <c r="Q185" s="633"/>
      <c r="R185" s="633"/>
      <c r="S185" s="633"/>
      <c r="T185" s="633"/>
      <c r="U185" s="633"/>
      <c r="V185" s="633"/>
      <c r="W185" s="633"/>
      <c r="X185" s="633"/>
      <c r="Y185" s="633"/>
      <c r="Z185" s="633"/>
    </row>
    <row r="186" spans="1:26" x14ac:dyDescent="0.2">
      <c r="A186" s="344" t="s">
        <v>445</v>
      </c>
      <c r="B186" s="158"/>
      <c r="C186" s="158"/>
      <c r="D186" s="159" t="s">
        <v>266</v>
      </c>
      <c r="E186" s="158" t="s">
        <v>43</v>
      </c>
      <c r="F186" s="360">
        <f>(ROUND(0.7*2+0.5*2,0)*2)*L1</f>
        <v>0</v>
      </c>
      <c r="G186" s="710"/>
      <c r="H186" s="526">
        <f>ROUND($F186*G186,2)</f>
        <v>0</v>
      </c>
      <c r="I186" s="633"/>
      <c r="J186" s="633"/>
      <c r="K186" s="633"/>
      <c r="L186" s="633"/>
      <c r="M186" s="633"/>
      <c r="N186" s="633"/>
      <c r="O186" s="633"/>
      <c r="P186" s="633"/>
      <c r="Q186" s="633"/>
      <c r="R186" s="633"/>
      <c r="S186" s="633"/>
      <c r="T186" s="633"/>
      <c r="U186" s="633"/>
      <c r="V186" s="633"/>
      <c r="W186" s="633"/>
      <c r="X186" s="633"/>
      <c r="Y186" s="633"/>
      <c r="Z186" s="633"/>
    </row>
    <row r="187" spans="1:26" x14ac:dyDescent="0.2">
      <c r="A187" s="344"/>
      <c r="B187" s="158"/>
      <c r="C187" s="158"/>
      <c r="D187" s="159"/>
      <c r="E187" s="158"/>
      <c r="F187" s="360"/>
      <c r="G187" s="710"/>
      <c r="H187" s="526"/>
      <c r="I187" s="633"/>
      <c r="J187" s="633"/>
      <c r="K187" s="633"/>
      <c r="L187" s="633"/>
      <c r="M187" s="633"/>
      <c r="N187" s="633"/>
      <c r="O187" s="633"/>
      <c r="P187" s="633"/>
      <c r="Q187" s="633"/>
      <c r="R187" s="633"/>
      <c r="S187" s="633"/>
      <c r="T187" s="633"/>
      <c r="U187" s="633"/>
      <c r="V187" s="633"/>
      <c r="W187" s="633"/>
      <c r="X187" s="633"/>
      <c r="Y187" s="633"/>
      <c r="Z187" s="633"/>
    </row>
    <row r="188" spans="1:26" x14ac:dyDescent="0.2">
      <c r="A188" s="344"/>
      <c r="B188" s="158" t="s">
        <v>267</v>
      </c>
      <c r="C188" s="158"/>
      <c r="D188" s="163" t="s">
        <v>268</v>
      </c>
      <c r="E188" s="158"/>
      <c r="F188" s="359"/>
      <c r="G188" s="710"/>
      <c r="H188" s="526"/>
      <c r="I188" s="633"/>
      <c r="J188" s="633"/>
      <c r="K188" s="633"/>
      <c r="L188" s="633"/>
      <c r="M188" s="633"/>
      <c r="N188" s="633"/>
      <c r="O188" s="633"/>
      <c r="P188" s="633"/>
      <c r="Q188" s="633"/>
      <c r="R188" s="633"/>
      <c r="S188" s="633"/>
      <c r="T188" s="633"/>
      <c r="U188" s="633"/>
      <c r="V188" s="633"/>
      <c r="W188" s="633"/>
      <c r="X188" s="633"/>
      <c r="Y188" s="633"/>
      <c r="Z188" s="633"/>
    </row>
    <row r="189" spans="1:26" x14ac:dyDescent="0.2">
      <c r="A189" s="344" t="s">
        <v>446</v>
      </c>
      <c r="B189" s="158"/>
      <c r="C189" s="158"/>
      <c r="D189" s="159" t="s">
        <v>269</v>
      </c>
      <c r="E189" s="158" t="s">
        <v>43</v>
      </c>
      <c r="F189" s="360">
        <f>(12+2*12.6)*L1</f>
        <v>0</v>
      </c>
      <c r="G189" s="710"/>
      <c r="H189" s="526">
        <f>ROUND($F189*G189,2)</f>
        <v>0</v>
      </c>
      <c r="I189" s="633"/>
      <c r="J189" s="633"/>
      <c r="K189" s="633"/>
      <c r="L189" s="633"/>
      <c r="M189" s="633"/>
      <c r="N189" s="633"/>
      <c r="O189" s="633"/>
      <c r="P189" s="633"/>
      <c r="Q189" s="633"/>
      <c r="R189" s="633"/>
      <c r="S189" s="633"/>
      <c r="T189" s="633"/>
      <c r="U189" s="633"/>
      <c r="V189" s="633"/>
      <c r="W189" s="633"/>
      <c r="X189" s="633"/>
      <c r="Y189" s="633"/>
      <c r="Z189" s="633"/>
    </row>
    <row r="190" spans="1:26" x14ac:dyDescent="0.2">
      <c r="A190" s="344"/>
      <c r="B190" s="158"/>
      <c r="C190" s="158"/>
      <c r="D190" s="159"/>
      <c r="E190" s="158"/>
      <c r="F190" s="360"/>
      <c r="G190" s="710"/>
      <c r="H190" s="526"/>
      <c r="I190" s="633"/>
      <c r="J190" s="633"/>
      <c r="K190" s="633"/>
      <c r="L190" s="633"/>
      <c r="M190" s="633"/>
      <c r="N190" s="633"/>
      <c r="O190" s="633"/>
      <c r="P190" s="633"/>
      <c r="Q190" s="633"/>
      <c r="R190" s="633"/>
      <c r="S190" s="633"/>
      <c r="T190" s="633"/>
      <c r="U190" s="633"/>
      <c r="V190" s="633"/>
      <c r="W190" s="633"/>
      <c r="X190" s="633"/>
      <c r="Y190" s="633"/>
      <c r="Z190" s="633"/>
    </row>
    <row r="191" spans="1:26" x14ac:dyDescent="0.2">
      <c r="A191" s="344" t="s">
        <v>447</v>
      </c>
      <c r="B191" s="158"/>
      <c r="C191" s="158"/>
      <c r="D191" s="162" t="s">
        <v>270</v>
      </c>
      <c r="E191" s="158"/>
      <c r="F191" s="359"/>
      <c r="G191" s="710"/>
      <c r="H191" s="526"/>
      <c r="I191" s="633"/>
      <c r="J191" s="633"/>
      <c r="K191" s="633"/>
      <c r="L191" s="633"/>
      <c r="M191" s="633"/>
      <c r="N191" s="633"/>
      <c r="O191" s="633"/>
      <c r="P191" s="633"/>
      <c r="Q191" s="633"/>
      <c r="R191" s="633"/>
      <c r="S191" s="633"/>
      <c r="T191" s="633"/>
      <c r="U191" s="633"/>
      <c r="V191" s="633"/>
      <c r="W191" s="633"/>
      <c r="X191" s="633"/>
      <c r="Y191" s="633"/>
      <c r="Z191" s="633"/>
    </row>
    <row r="192" spans="1:26" x14ac:dyDescent="0.2">
      <c r="A192" s="344"/>
      <c r="B192" s="158"/>
      <c r="C192" s="158"/>
      <c r="D192" s="159"/>
      <c r="E192" s="158"/>
      <c r="F192" s="360"/>
      <c r="G192" s="710"/>
      <c r="H192" s="526"/>
      <c r="I192" s="633"/>
      <c r="J192" s="633"/>
      <c r="K192" s="633"/>
      <c r="L192" s="633"/>
      <c r="M192" s="633"/>
      <c r="N192" s="633"/>
      <c r="O192" s="633"/>
      <c r="P192" s="633"/>
      <c r="Q192" s="633"/>
      <c r="R192" s="633"/>
      <c r="S192" s="633"/>
      <c r="T192" s="633"/>
      <c r="U192" s="633"/>
      <c r="V192" s="633"/>
      <c r="W192" s="633"/>
      <c r="X192" s="633"/>
      <c r="Y192" s="633"/>
      <c r="Z192" s="633"/>
    </row>
    <row r="193" spans="1:26" x14ac:dyDescent="0.2">
      <c r="A193" s="344" t="s">
        <v>448</v>
      </c>
      <c r="B193" s="158">
        <v>20.007000000000001</v>
      </c>
      <c r="C193" s="158"/>
      <c r="D193" s="160" t="s">
        <v>271</v>
      </c>
      <c r="E193" s="158"/>
      <c r="F193" s="359"/>
      <c r="G193" s="710"/>
      <c r="H193" s="526"/>
      <c r="I193" s="633"/>
      <c r="J193" s="633"/>
      <c r="K193" s="633"/>
      <c r="L193" s="633"/>
      <c r="M193" s="633"/>
      <c r="N193" s="633"/>
      <c r="O193" s="633"/>
      <c r="P193" s="633"/>
      <c r="Q193" s="633"/>
      <c r="R193" s="633"/>
      <c r="S193" s="633"/>
      <c r="T193" s="633"/>
      <c r="U193" s="633"/>
      <c r="V193" s="633"/>
      <c r="W193" s="633"/>
      <c r="X193" s="633"/>
      <c r="Y193" s="633"/>
      <c r="Z193" s="633"/>
    </row>
    <row r="194" spans="1:26" x14ac:dyDescent="0.2">
      <c r="A194" s="344"/>
      <c r="B194" s="158"/>
      <c r="C194" s="158"/>
      <c r="D194" s="159"/>
      <c r="E194" s="158"/>
      <c r="F194" s="360"/>
      <c r="G194" s="710"/>
      <c r="H194" s="526"/>
      <c r="I194" s="633"/>
      <c r="J194" s="633"/>
      <c r="K194" s="633"/>
      <c r="L194" s="633"/>
      <c r="M194" s="633"/>
      <c r="N194" s="633"/>
      <c r="O194" s="633"/>
      <c r="P194" s="633"/>
      <c r="Q194" s="633"/>
      <c r="R194" s="633"/>
      <c r="S194" s="633"/>
      <c r="T194" s="633"/>
      <c r="U194" s="633"/>
      <c r="V194" s="633"/>
      <c r="W194" s="633"/>
      <c r="X194" s="633"/>
      <c r="Y194" s="633"/>
      <c r="Z194" s="633"/>
    </row>
    <row r="195" spans="1:26" x14ac:dyDescent="0.2">
      <c r="A195" s="344"/>
      <c r="B195" s="158" t="s">
        <v>272</v>
      </c>
      <c r="C195" s="158"/>
      <c r="D195" s="163" t="s">
        <v>273</v>
      </c>
      <c r="E195" s="158"/>
      <c r="F195" s="359"/>
      <c r="G195" s="710"/>
      <c r="H195" s="526"/>
      <c r="I195" s="633"/>
      <c r="J195" s="633"/>
      <c r="K195" s="633"/>
      <c r="L195" s="633"/>
      <c r="M195" s="633"/>
      <c r="N195" s="633"/>
      <c r="O195" s="633"/>
      <c r="P195" s="633"/>
      <c r="Q195" s="633"/>
      <c r="R195" s="633"/>
      <c r="S195" s="633"/>
      <c r="T195" s="633"/>
      <c r="U195" s="633"/>
      <c r="V195" s="633"/>
      <c r="W195" s="633"/>
      <c r="X195" s="633"/>
      <c r="Y195" s="633"/>
      <c r="Z195" s="633"/>
    </row>
    <row r="196" spans="1:26" x14ac:dyDescent="0.2">
      <c r="A196" s="344" t="s">
        <v>449</v>
      </c>
      <c r="B196" s="158"/>
      <c r="C196" s="158"/>
      <c r="D196" s="159" t="s">
        <v>274</v>
      </c>
      <c r="E196" s="158" t="s">
        <v>275</v>
      </c>
      <c r="F196" s="363">
        <v>1.3199999999999998E-2</v>
      </c>
      <c r="G196" s="710"/>
      <c r="H196" s="526">
        <f>ROUND($F196*G196,2)</f>
        <v>0</v>
      </c>
      <c r="I196" s="633"/>
      <c r="J196" s="633"/>
      <c r="K196" s="633"/>
      <c r="L196" s="633"/>
      <c r="M196" s="633"/>
      <c r="N196" s="633"/>
      <c r="O196" s="633"/>
      <c r="P196" s="633"/>
      <c r="Q196" s="633"/>
      <c r="R196" s="633"/>
      <c r="S196" s="633"/>
      <c r="T196" s="633"/>
      <c r="U196" s="633"/>
      <c r="V196" s="633"/>
      <c r="W196" s="633"/>
      <c r="X196" s="633"/>
      <c r="Y196" s="633"/>
      <c r="Z196" s="633"/>
    </row>
    <row r="197" spans="1:26" x14ac:dyDescent="0.2">
      <c r="A197" s="344"/>
      <c r="B197" s="158"/>
      <c r="C197" s="158"/>
      <c r="D197" s="159"/>
      <c r="E197" s="158"/>
      <c r="F197" s="360"/>
      <c r="G197" s="710"/>
      <c r="H197" s="526"/>
      <c r="I197" s="633"/>
      <c r="J197" s="633"/>
      <c r="K197" s="633"/>
      <c r="L197" s="633"/>
      <c r="M197" s="633"/>
      <c r="N197" s="633"/>
      <c r="O197" s="633"/>
      <c r="P197" s="633"/>
      <c r="Q197" s="633"/>
      <c r="R197" s="633"/>
      <c r="S197" s="633"/>
      <c r="T197" s="633"/>
      <c r="U197" s="633"/>
      <c r="V197" s="633"/>
      <c r="W197" s="633"/>
      <c r="X197" s="633"/>
      <c r="Y197" s="633"/>
      <c r="Z197" s="633"/>
    </row>
    <row r="198" spans="1:26" x14ac:dyDescent="0.2">
      <c r="A198" s="344" t="s">
        <v>450</v>
      </c>
      <c r="B198" s="158"/>
      <c r="C198" s="158"/>
      <c r="D198" s="162" t="s">
        <v>276</v>
      </c>
      <c r="E198" s="158"/>
      <c r="F198" s="359"/>
      <c r="G198" s="710"/>
      <c r="H198" s="526"/>
      <c r="I198" s="633"/>
      <c r="J198" s="633"/>
      <c r="K198" s="633"/>
      <c r="L198" s="633"/>
      <c r="M198" s="633"/>
      <c r="N198" s="633"/>
      <c r="O198" s="633"/>
      <c r="P198" s="633"/>
      <c r="Q198" s="633"/>
      <c r="R198" s="633"/>
      <c r="S198" s="633"/>
      <c r="T198" s="633"/>
      <c r="U198" s="633"/>
      <c r="V198" s="633"/>
      <c r="W198" s="633"/>
      <c r="X198" s="633"/>
      <c r="Y198" s="633"/>
      <c r="Z198" s="633"/>
    </row>
    <row r="199" spans="1:26" s="95" customFormat="1" x14ac:dyDescent="0.2">
      <c r="A199" s="348"/>
      <c r="B199" s="177"/>
      <c r="C199" s="177"/>
      <c r="D199" s="178"/>
      <c r="E199" s="179"/>
      <c r="F199" s="364"/>
      <c r="G199" s="719"/>
      <c r="H199" s="532"/>
      <c r="I199" s="682"/>
      <c r="J199" s="682"/>
      <c r="K199" s="695"/>
      <c r="L199" s="682"/>
      <c r="M199" s="682"/>
      <c r="N199" s="682"/>
      <c r="O199" s="682"/>
      <c r="P199" s="682"/>
      <c r="Q199" s="682"/>
      <c r="R199" s="682"/>
      <c r="S199" s="682"/>
      <c r="T199" s="682"/>
      <c r="U199" s="682"/>
      <c r="V199" s="682"/>
      <c r="W199" s="682"/>
      <c r="X199" s="682"/>
      <c r="Y199" s="682"/>
      <c r="Z199" s="682"/>
    </row>
    <row r="200" spans="1:26" x14ac:dyDescent="0.2">
      <c r="A200" s="344" t="s">
        <v>451</v>
      </c>
      <c r="B200" s="158">
        <v>20.010999999999999</v>
      </c>
      <c r="C200" s="158"/>
      <c r="D200" s="160" t="s">
        <v>277</v>
      </c>
      <c r="E200" s="158"/>
      <c r="F200" s="359"/>
      <c r="G200" s="710"/>
      <c r="H200" s="526"/>
      <c r="I200" s="633"/>
      <c r="J200" s="633"/>
      <c r="K200" s="633"/>
      <c r="L200" s="633"/>
      <c r="M200" s="633"/>
      <c r="N200" s="633"/>
      <c r="O200" s="633"/>
      <c r="P200" s="633"/>
      <c r="Q200" s="633"/>
      <c r="R200" s="633"/>
      <c r="S200" s="633"/>
      <c r="T200" s="633"/>
      <c r="U200" s="633"/>
      <c r="V200" s="633"/>
      <c r="W200" s="633"/>
      <c r="X200" s="633"/>
      <c r="Y200" s="633"/>
      <c r="Z200" s="633"/>
    </row>
    <row r="201" spans="1:26" x14ac:dyDescent="0.2">
      <c r="A201" s="344"/>
      <c r="B201" s="158"/>
      <c r="C201" s="158"/>
      <c r="D201" s="159"/>
      <c r="E201" s="158"/>
      <c r="F201" s="360"/>
      <c r="G201" s="710"/>
      <c r="H201" s="526"/>
      <c r="I201" s="633"/>
      <c r="J201" s="633"/>
      <c r="K201" s="633"/>
      <c r="L201" s="633"/>
      <c r="M201" s="633"/>
      <c r="N201" s="633"/>
      <c r="O201" s="633"/>
      <c r="P201" s="633"/>
      <c r="Q201" s="633"/>
      <c r="R201" s="633"/>
      <c r="S201" s="633"/>
      <c r="T201" s="633"/>
      <c r="U201" s="633"/>
      <c r="V201" s="633"/>
      <c r="W201" s="633"/>
      <c r="X201" s="633"/>
      <c r="Y201" s="633"/>
      <c r="Z201" s="633"/>
    </row>
    <row r="202" spans="1:26" x14ac:dyDescent="0.2">
      <c r="A202" s="344" t="s">
        <v>452</v>
      </c>
      <c r="B202" s="158" t="s">
        <v>278</v>
      </c>
      <c r="C202" s="158"/>
      <c r="D202" s="159" t="s">
        <v>279</v>
      </c>
      <c r="E202" s="158" t="s">
        <v>229</v>
      </c>
      <c r="F202" s="360">
        <f>9*L1</f>
        <v>0</v>
      </c>
      <c r="G202" s="710"/>
      <c r="H202" s="526">
        <f>ROUND($F202*G202,2)</f>
        <v>0</v>
      </c>
      <c r="I202" s="633"/>
      <c r="J202" s="633"/>
      <c r="K202" s="633"/>
      <c r="L202" s="633"/>
      <c r="M202" s="633"/>
      <c r="N202" s="633"/>
      <c r="O202" s="633"/>
      <c r="P202" s="633"/>
      <c r="Q202" s="633"/>
      <c r="R202" s="633"/>
      <c r="S202" s="633"/>
      <c r="T202" s="633"/>
      <c r="U202" s="633"/>
      <c r="V202" s="633"/>
      <c r="W202" s="633"/>
      <c r="X202" s="633"/>
      <c r="Y202" s="633"/>
      <c r="Z202" s="633"/>
    </row>
    <row r="203" spans="1:26" x14ac:dyDescent="0.2">
      <c r="A203" s="344"/>
      <c r="B203" s="158"/>
      <c r="C203" s="158"/>
      <c r="D203" s="159"/>
      <c r="E203" s="158"/>
      <c r="F203" s="360"/>
      <c r="G203" s="710"/>
      <c r="H203" s="526"/>
      <c r="I203" s="633"/>
      <c r="J203" s="633"/>
      <c r="K203" s="633"/>
      <c r="L203" s="633"/>
      <c r="M203" s="633"/>
      <c r="N203" s="633"/>
      <c r="O203" s="633"/>
      <c r="P203" s="633"/>
      <c r="Q203" s="633"/>
      <c r="R203" s="633"/>
      <c r="S203" s="633"/>
      <c r="T203" s="633"/>
      <c r="U203" s="633"/>
      <c r="V203" s="633"/>
      <c r="W203" s="633"/>
      <c r="X203" s="633"/>
      <c r="Y203" s="633"/>
      <c r="Z203" s="633"/>
    </row>
    <row r="204" spans="1:26" x14ac:dyDescent="0.2">
      <c r="A204" s="344" t="s">
        <v>453</v>
      </c>
      <c r="B204" s="158">
        <v>20.012</v>
      </c>
      <c r="C204" s="158"/>
      <c r="D204" s="160" t="s">
        <v>280</v>
      </c>
      <c r="E204" s="158"/>
      <c r="F204" s="359"/>
      <c r="G204" s="710"/>
      <c r="H204" s="526"/>
      <c r="I204" s="633"/>
      <c r="J204" s="633"/>
      <c r="K204" s="633"/>
      <c r="L204" s="633"/>
      <c r="M204" s="633"/>
      <c r="N204" s="633"/>
      <c r="O204" s="633"/>
      <c r="P204" s="633"/>
      <c r="Q204" s="633"/>
      <c r="R204" s="633"/>
      <c r="S204" s="633"/>
      <c r="T204" s="633"/>
      <c r="U204" s="633"/>
      <c r="V204" s="633"/>
      <c r="W204" s="633"/>
      <c r="X204" s="633"/>
      <c r="Y204" s="633"/>
      <c r="Z204" s="633"/>
    </row>
    <row r="205" spans="1:26" x14ac:dyDescent="0.2">
      <c r="A205" s="344"/>
      <c r="B205" s="158"/>
      <c r="C205" s="158"/>
      <c r="D205" s="159"/>
      <c r="E205" s="158"/>
      <c r="F205" s="360"/>
      <c r="G205" s="710"/>
      <c r="H205" s="526"/>
      <c r="I205" s="633"/>
      <c r="J205" s="633"/>
      <c r="K205" s="633"/>
      <c r="L205" s="633"/>
      <c r="M205" s="633"/>
      <c r="N205" s="633"/>
      <c r="O205" s="633"/>
      <c r="P205" s="633"/>
      <c r="Q205" s="633"/>
      <c r="R205" s="633"/>
      <c r="S205" s="633"/>
      <c r="T205" s="633"/>
      <c r="U205" s="633"/>
      <c r="V205" s="633"/>
      <c r="W205" s="633"/>
      <c r="X205" s="633"/>
      <c r="Y205" s="633"/>
      <c r="Z205" s="633"/>
    </row>
    <row r="206" spans="1:26" x14ac:dyDescent="0.2">
      <c r="A206" s="344"/>
      <c r="B206" s="158" t="s">
        <v>281</v>
      </c>
      <c r="C206" s="158"/>
      <c r="D206" s="163" t="s">
        <v>282</v>
      </c>
      <c r="E206" s="158"/>
      <c r="F206" s="359"/>
      <c r="G206" s="710"/>
      <c r="H206" s="526"/>
      <c r="I206" s="633"/>
      <c r="J206" s="633"/>
      <c r="K206" s="633"/>
      <c r="L206" s="633"/>
      <c r="M206" s="633"/>
      <c r="N206" s="633"/>
      <c r="O206" s="633"/>
      <c r="P206" s="633"/>
      <c r="Q206" s="633"/>
      <c r="R206" s="633"/>
      <c r="S206" s="633"/>
      <c r="T206" s="633"/>
      <c r="U206" s="633"/>
      <c r="V206" s="633"/>
      <c r="W206" s="633"/>
      <c r="X206" s="633"/>
      <c r="Y206" s="633"/>
      <c r="Z206" s="633"/>
    </row>
    <row r="207" spans="1:26" x14ac:dyDescent="0.2">
      <c r="A207" s="344"/>
      <c r="B207" s="158"/>
      <c r="C207" s="158"/>
      <c r="D207" s="159"/>
      <c r="E207" s="158"/>
      <c r="F207" s="360"/>
      <c r="G207" s="710"/>
      <c r="H207" s="526"/>
      <c r="I207" s="633"/>
      <c r="J207" s="633"/>
      <c r="K207" s="633"/>
      <c r="L207" s="633"/>
      <c r="M207" s="633"/>
      <c r="N207" s="633"/>
      <c r="O207" s="633"/>
      <c r="P207" s="633"/>
      <c r="Q207" s="633"/>
      <c r="R207" s="633"/>
      <c r="S207" s="633"/>
      <c r="T207" s="633"/>
      <c r="U207" s="633"/>
      <c r="V207" s="633"/>
      <c r="W207" s="633"/>
      <c r="X207" s="633"/>
      <c r="Y207" s="633"/>
      <c r="Z207" s="633"/>
    </row>
    <row r="208" spans="1:26" x14ac:dyDescent="0.2">
      <c r="A208" s="344"/>
      <c r="B208" s="158"/>
      <c r="C208" s="158"/>
      <c r="D208" s="163" t="s">
        <v>630</v>
      </c>
      <c r="E208" s="158"/>
      <c r="F208" s="365"/>
      <c r="G208" s="710"/>
      <c r="H208" s="526"/>
      <c r="I208" s="633"/>
      <c r="J208" s="633"/>
      <c r="K208" s="633"/>
      <c r="L208" s="633"/>
      <c r="M208" s="633"/>
      <c r="N208" s="633"/>
      <c r="O208" s="633"/>
      <c r="P208" s="633"/>
      <c r="Q208" s="633"/>
      <c r="R208" s="633"/>
      <c r="S208" s="633"/>
      <c r="T208" s="633"/>
      <c r="U208" s="633"/>
      <c r="V208" s="633"/>
      <c r="W208" s="633"/>
      <c r="X208" s="633"/>
      <c r="Y208" s="633"/>
      <c r="Z208" s="633"/>
    </row>
    <row r="209" spans="1:26" x14ac:dyDescent="0.2">
      <c r="A209" s="344"/>
      <c r="B209" s="158"/>
      <c r="C209" s="158"/>
      <c r="D209" s="159"/>
      <c r="E209" s="158"/>
      <c r="F209" s="365"/>
      <c r="G209" s="710"/>
      <c r="H209" s="526"/>
      <c r="I209" s="633"/>
      <c r="J209" s="633"/>
      <c r="K209" s="633"/>
      <c r="L209" s="633"/>
      <c r="M209" s="633"/>
      <c r="N209" s="633"/>
      <c r="O209" s="633"/>
      <c r="P209" s="633"/>
      <c r="Q209" s="633"/>
      <c r="R209" s="633"/>
      <c r="S209" s="633"/>
      <c r="T209" s="633"/>
      <c r="U209" s="633"/>
      <c r="V209" s="633"/>
      <c r="W209" s="633"/>
      <c r="X209" s="633"/>
      <c r="Y209" s="633"/>
      <c r="Z209" s="633"/>
    </row>
    <row r="210" spans="1:26" x14ac:dyDescent="0.2">
      <c r="A210" s="344" t="s">
        <v>454</v>
      </c>
      <c r="B210" s="158"/>
      <c r="C210" s="158"/>
      <c r="D210" s="159" t="s">
        <v>283</v>
      </c>
      <c r="E210" s="158" t="s">
        <v>99</v>
      </c>
      <c r="F210" s="360"/>
      <c r="G210" s="710"/>
      <c r="H210" s="537" t="s">
        <v>69</v>
      </c>
      <c r="I210" s="633"/>
      <c r="J210" s="633"/>
      <c r="K210" s="633"/>
      <c r="L210" s="633"/>
      <c r="M210" s="633"/>
      <c r="N210" s="633"/>
      <c r="O210" s="633"/>
      <c r="P210" s="633"/>
      <c r="Q210" s="633"/>
      <c r="R210" s="633"/>
      <c r="S210" s="633"/>
      <c r="T210" s="633"/>
      <c r="U210" s="633"/>
      <c r="V210" s="633"/>
      <c r="W210" s="633"/>
      <c r="X210" s="633"/>
      <c r="Y210" s="633"/>
      <c r="Z210" s="633"/>
    </row>
    <row r="211" spans="1:26" x14ac:dyDescent="0.2">
      <c r="A211" s="344"/>
      <c r="B211" s="158"/>
      <c r="C211" s="158"/>
      <c r="D211" s="159"/>
      <c r="E211" s="158"/>
      <c r="F211" s="360"/>
      <c r="G211" s="710"/>
      <c r="H211" s="526"/>
      <c r="I211" s="633"/>
      <c r="J211" s="633"/>
      <c r="K211" s="633"/>
      <c r="L211" s="633"/>
      <c r="M211" s="633"/>
      <c r="N211" s="633"/>
      <c r="O211" s="633"/>
      <c r="P211" s="633"/>
      <c r="Q211" s="633"/>
      <c r="R211" s="633"/>
      <c r="S211" s="633"/>
      <c r="T211" s="633"/>
      <c r="U211" s="633"/>
      <c r="V211" s="633"/>
      <c r="W211" s="633"/>
      <c r="X211" s="633"/>
      <c r="Y211" s="633"/>
      <c r="Z211" s="633"/>
    </row>
    <row r="212" spans="1:26" x14ac:dyDescent="0.2">
      <c r="A212" s="344" t="s">
        <v>455</v>
      </c>
      <c r="B212" s="158"/>
      <c r="C212" s="158"/>
      <c r="D212" s="159" t="s">
        <v>284</v>
      </c>
      <c r="E212" s="158" t="s">
        <v>99</v>
      </c>
      <c r="F212" s="360"/>
      <c r="G212" s="710"/>
      <c r="H212" s="537" t="s">
        <v>69</v>
      </c>
      <c r="I212" s="633"/>
      <c r="J212" s="633"/>
      <c r="K212" s="633"/>
      <c r="L212" s="633"/>
      <c r="M212" s="633"/>
      <c r="N212" s="633"/>
      <c r="O212" s="633"/>
      <c r="P212" s="633"/>
      <c r="Q212" s="633"/>
      <c r="R212" s="633"/>
      <c r="S212" s="633"/>
      <c r="T212" s="633"/>
      <c r="U212" s="633"/>
      <c r="V212" s="633"/>
      <c r="W212" s="633"/>
      <c r="X212" s="633"/>
      <c r="Y212" s="633"/>
      <c r="Z212" s="633"/>
    </row>
    <row r="213" spans="1:26" x14ac:dyDescent="0.2">
      <c r="A213" s="344"/>
      <c r="B213" s="158"/>
      <c r="C213" s="158"/>
      <c r="D213" s="159"/>
      <c r="E213" s="158"/>
      <c r="F213" s="360"/>
      <c r="G213" s="710"/>
      <c r="H213" s="526"/>
      <c r="I213" s="633"/>
      <c r="J213" s="633"/>
      <c r="K213" s="633"/>
      <c r="L213" s="633"/>
      <c r="M213" s="633"/>
      <c r="N213" s="633"/>
      <c r="O213" s="633"/>
      <c r="P213" s="633"/>
      <c r="Q213" s="633"/>
      <c r="R213" s="633"/>
      <c r="S213" s="633"/>
      <c r="T213" s="633"/>
      <c r="U213" s="633"/>
      <c r="V213" s="633"/>
      <c r="W213" s="633"/>
      <c r="X213" s="633"/>
      <c r="Y213" s="633"/>
      <c r="Z213" s="633"/>
    </row>
    <row r="214" spans="1:26" x14ac:dyDescent="0.2">
      <c r="A214" s="344" t="s">
        <v>456</v>
      </c>
      <c r="B214" s="158"/>
      <c r="C214" s="158"/>
      <c r="D214" s="159" t="s">
        <v>285</v>
      </c>
      <c r="E214" s="158" t="s">
        <v>99</v>
      </c>
      <c r="F214" s="360"/>
      <c r="G214" s="710"/>
      <c r="H214" s="537" t="s">
        <v>69</v>
      </c>
      <c r="I214" s="633"/>
      <c r="J214" s="633"/>
      <c r="K214" s="633"/>
      <c r="L214" s="633"/>
      <c r="M214" s="633"/>
      <c r="N214" s="633"/>
      <c r="O214" s="633"/>
      <c r="P214" s="633"/>
      <c r="Q214" s="633"/>
      <c r="R214" s="633"/>
      <c r="S214" s="633"/>
      <c r="T214" s="633"/>
      <c r="U214" s="633"/>
      <c r="V214" s="633"/>
      <c r="W214" s="633"/>
      <c r="X214" s="633"/>
      <c r="Y214" s="633"/>
      <c r="Z214" s="633"/>
    </row>
    <row r="215" spans="1:26" x14ac:dyDescent="0.2">
      <c r="A215" s="344"/>
      <c r="B215" s="158"/>
      <c r="C215" s="158"/>
      <c r="D215" s="159"/>
      <c r="E215" s="158"/>
      <c r="F215" s="360"/>
      <c r="G215" s="710"/>
      <c r="H215" s="526"/>
      <c r="I215" s="633"/>
      <c r="J215" s="633"/>
      <c r="K215" s="633"/>
      <c r="L215" s="633"/>
      <c r="M215" s="633"/>
      <c r="N215" s="633"/>
      <c r="O215" s="633"/>
      <c r="P215" s="633"/>
      <c r="Q215" s="633"/>
      <c r="R215" s="633"/>
      <c r="S215" s="633"/>
      <c r="T215" s="633"/>
      <c r="U215" s="633"/>
      <c r="V215" s="633"/>
      <c r="W215" s="633"/>
      <c r="X215" s="633"/>
      <c r="Y215" s="633"/>
      <c r="Z215" s="633"/>
    </row>
    <row r="216" spans="1:26" x14ac:dyDescent="0.2">
      <c r="A216" s="344"/>
      <c r="B216" s="158"/>
      <c r="C216" s="158"/>
      <c r="D216" s="159"/>
      <c r="E216" s="158"/>
      <c r="F216" s="360"/>
      <c r="G216" s="710"/>
      <c r="H216" s="526"/>
      <c r="I216" s="633"/>
      <c r="J216" s="633"/>
      <c r="K216" s="633"/>
      <c r="L216" s="633"/>
      <c r="M216" s="633"/>
      <c r="N216" s="633"/>
      <c r="O216" s="633"/>
      <c r="P216" s="633"/>
      <c r="Q216" s="633"/>
      <c r="R216" s="633"/>
      <c r="S216" s="633"/>
      <c r="T216" s="633"/>
      <c r="U216" s="633"/>
      <c r="V216" s="633"/>
      <c r="W216" s="633"/>
      <c r="X216" s="633"/>
      <c r="Y216" s="633"/>
      <c r="Z216" s="633"/>
    </row>
    <row r="217" spans="1:26" x14ac:dyDescent="0.3">
      <c r="A217" s="298"/>
      <c r="B217" s="68"/>
      <c r="C217" s="68"/>
      <c r="D217" s="69" t="s">
        <v>643</v>
      </c>
      <c r="E217" s="70"/>
      <c r="F217" s="313"/>
      <c r="G217" s="713"/>
      <c r="H217" s="491">
        <f>SUM(H172:H216)</f>
        <v>0</v>
      </c>
      <c r="I217" s="633"/>
      <c r="J217" s="633"/>
      <c r="K217" s="633"/>
      <c r="L217" s="633"/>
      <c r="M217" s="633"/>
      <c r="N217" s="633"/>
      <c r="O217" s="633"/>
      <c r="P217" s="633"/>
      <c r="Q217" s="633"/>
      <c r="R217" s="633"/>
      <c r="S217" s="633"/>
      <c r="T217" s="633"/>
      <c r="U217" s="633"/>
      <c r="V217" s="633"/>
      <c r="W217" s="633"/>
      <c r="X217" s="633"/>
      <c r="Y217" s="633"/>
      <c r="Z217" s="633"/>
    </row>
    <row r="218" spans="1:26" x14ac:dyDescent="0.3">
      <c r="A218" s="299"/>
      <c r="B218" s="72"/>
      <c r="C218" s="72"/>
      <c r="D218" s="73"/>
      <c r="E218" s="74"/>
      <c r="F218" s="314"/>
      <c r="G218" s="712"/>
      <c r="H218" s="492"/>
      <c r="I218" s="633"/>
      <c r="J218" s="633"/>
      <c r="K218" s="633"/>
      <c r="L218" s="633"/>
      <c r="M218" s="633"/>
      <c r="N218" s="633"/>
      <c r="O218" s="633"/>
      <c r="P218" s="633"/>
      <c r="Q218" s="633"/>
      <c r="R218" s="633"/>
      <c r="S218" s="633"/>
      <c r="T218" s="633"/>
      <c r="U218" s="633"/>
      <c r="V218" s="633"/>
      <c r="W218" s="633"/>
      <c r="X218" s="633"/>
      <c r="Y218" s="633"/>
      <c r="Z218" s="633"/>
    </row>
    <row r="219" spans="1:26" x14ac:dyDescent="0.3">
      <c r="A219" s="298"/>
      <c r="B219" s="68"/>
      <c r="C219" s="68"/>
      <c r="D219" s="69"/>
      <c r="E219" s="70"/>
      <c r="F219" s="313"/>
      <c r="G219" s="713"/>
      <c r="H219" s="491"/>
      <c r="I219" s="633"/>
      <c r="J219" s="633"/>
      <c r="K219" s="633"/>
      <c r="L219" s="633"/>
      <c r="M219" s="633"/>
      <c r="N219" s="633"/>
      <c r="O219" s="633"/>
      <c r="P219" s="633"/>
      <c r="Q219" s="633"/>
      <c r="R219" s="633"/>
      <c r="S219" s="633"/>
      <c r="T219" s="633"/>
      <c r="U219" s="633"/>
      <c r="V219" s="633"/>
      <c r="W219" s="633"/>
      <c r="X219" s="633"/>
      <c r="Y219" s="633"/>
      <c r="Z219" s="633"/>
    </row>
    <row r="220" spans="1:26" x14ac:dyDescent="0.3">
      <c r="A220" s="298"/>
      <c r="B220" s="68"/>
      <c r="C220" s="68"/>
      <c r="D220" s="69" t="s">
        <v>644</v>
      </c>
      <c r="E220" s="70"/>
      <c r="F220" s="313"/>
      <c r="G220" s="713"/>
      <c r="H220" s="491">
        <f>H217</f>
        <v>0</v>
      </c>
      <c r="I220" s="633"/>
      <c r="J220" s="633"/>
      <c r="K220" s="633"/>
      <c r="L220" s="633"/>
      <c r="M220" s="633"/>
      <c r="N220" s="633"/>
      <c r="O220" s="633"/>
      <c r="P220" s="633"/>
      <c r="Q220" s="633"/>
      <c r="R220" s="633"/>
      <c r="S220" s="633"/>
      <c r="T220" s="633"/>
      <c r="U220" s="633"/>
      <c r="V220" s="633"/>
      <c r="W220" s="633"/>
      <c r="X220" s="633"/>
      <c r="Y220" s="633"/>
      <c r="Z220" s="633"/>
    </row>
    <row r="221" spans="1:26" x14ac:dyDescent="0.2">
      <c r="A221" s="344"/>
      <c r="B221" s="158"/>
      <c r="C221" s="158"/>
      <c r="D221" s="159"/>
      <c r="E221" s="158"/>
      <c r="F221" s="365"/>
      <c r="G221" s="710"/>
      <c r="H221" s="526"/>
      <c r="I221" s="633"/>
      <c r="J221" s="633"/>
      <c r="K221" s="633"/>
      <c r="L221" s="633"/>
      <c r="M221" s="633"/>
      <c r="N221" s="633"/>
      <c r="O221" s="633"/>
      <c r="P221" s="633"/>
      <c r="Q221" s="633"/>
      <c r="R221" s="633"/>
      <c r="S221" s="633"/>
      <c r="T221" s="633"/>
      <c r="U221" s="633"/>
      <c r="V221" s="633"/>
      <c r="W221" s="633"/>
      <c r="X221" s="633"/>
      <c r="Y221" s="633"/>
      <c r="Z221" s="633"/>
    </row>
    <row r="222" spans="1:26" x14ac:dyDescent="0.2">
      <c r="A222" s="344"/>
      <c r="B222" s="158"/>
      <c r="C222" s="158"/>
      <c r="D222" s="163" t="s">
        <v>287</v>
      </c>
      <c r="E222" s="158"/>
      <c r="F222" s="365"/>
      <c r="G222" s="710"/>
      <c r="H222" s="526"/>
      <c r="I222" s="633"/>
      <c r="J222" s="633"/>
      <c r="K222" s="633"/>
      <c r="L222" s="633"/>
      <c r="M222" s="633"/>
      <c r="N222" s="633"/>
      <c r="O222" s="633"/>
      <c r="P222" s="633"/>
      <c r="Q222" s="633"/>
      <c r="R222" s="633"/>
      <c r="S222" s="633"/>
      <c r="T222" s="633"/>
      <c r="U222" s="633"/>
      <c r="V222" s="633"/>
      <c r="W222" s="633"/>
      <c r="X222" s="633"/>
      <c r="Y222" s="633"/>
      <c r="Z222" s="633"/>
    </row>
    <row r="223" spans="1:26" x14ac:dyDescent="0.2">
      <c r="A223" s="344"/>
      <c r="B223" s="158"/>
      <c r="C223" s="158"/>
      <c r="D223" s="159"/>
      <c r="E223" s="158"/>
      <c r="F223" s="365"/>
      <c r="G223" s="710"/>
      <c r="H223" s="526"/>
      <c r="I223" s="633"/>
      <c r="J223" s="633"/>
      <c r="K223" s="633"/>
      <c r="L223" s="633"/>
      <c r="M223" s="633"/>
      <c r="N223" s="633"/>
      <c r="O223" s="633"/>
      <c r="P223" s="633"/>
      <c r="Q223" s="633"/>
      <c r="R223" s="633"/>
      <c r="S223" s="633"/>
      <c r="T223" s="633"/>
      <c r="U223" s="633"/>
      <c r="V223" s="633"/>
      <c r="W223" s="633"/>
      <c r="X223" s="633"/>
      <c r="Y223" s="633"/>
      <c r="Z223" s="633"/>
    </row>
    <row r="224" spans="1:26" x14ac:dyDescent="0.2">
      <c r="A224" s="344" t="s">
        <v>457</v>
      </c>
      <c r="B224" s="158"/>
      <c r="C224" s="158"/>
      <c r="D224" s="159" t="s">
        <v>286</v>
      </c>
      <c r="E224" s="158" t="s">
        <v>99</v>
      </c>
      <c r="F224" s="360">
        <f>ROUND(3*L1,0)</f>
        <v>0</v>
      </c>
      <c r="G224" s="710"/>
      <c r="H224" s="526">
        <f>ROUND($F224*G224,2)</f>
        <v>0</v>
      </c>
      <c r="I224" s="633"/>
      <c r="J224" s="633"/>
      <c r="K224" s="633"/>
      <c r="L224" s="633"/>
      <c r="M224" s="633"/>
      <c r="N224" s="633"/>
      <c r="O224" s="633"/>
      <c r="P224" s="633"/>
      <c r="Q224" s="633"/>
      <c r="R224" s="633"/>
      <c r="S224" s="633"/>
      <c r="T224" s="633"/>
      <c r="U224" s="633"/>
      <c r="V224" s="633"/>
      <c r="W224" s="633"/>
      <c r="X224" s="633"/>
      <c r="Y224" s="633"/>
      <c r="Z224" s="633"/>
    </row>
    <row r="225" spans="1:26" x14ac:dyDescent="0.2">
      <c r="A225" s="344"/>
      <c r="B225" s="158"/>
      <c r="C225" s="158"/>
      <c r="D225" s="159"/>
      <c r="E225" s="158"/>
      <c r="F225" s="360"/>
      <c r="G225" s="710"/>
      <c r="H225" s="526"/>
      <c r="I225" s="633"/>
      <c r="J225" s="633"/>
      <c r="K225" s="633"/>
      <c r="L225" s="633"/>
      <c r="M225" s="633"/>
      <c r="N225" s="633"/>
      <c r="O225" s="633"/>
      <c r="P225" s="633"/>
      <c r="Q225" s="633"/>
      <c r="R225" s="633"/>
      <c r="S225" s="633"/>
      <c r="T225" s="633"/>
      <c r="U225" s="633"/>
      <c r="V225" s="633"/>
      <c r="W225" s="633"/>
      <c r="X225" s="633"/>
      <c r="Y225" s="633"/>
      <c r="Z225" s="633"/>
    </row>
    <row r="226" spans="1:26" x14ac:dyDescent="0.2">
      <c r="A226" s="344" t="s">
        <v>458</v>
      </c>
      <c r="B226" s="158"/>
      <c r="C226" s="158"/>
      <c r="D226" s="159" t="s">
        <v>284</v>
      </c>
      <c r="E226" s="158" t="s">
        <v>99</v>
      </c>
      <c r="F226" s="360">
        <f>ROUND(6*L1,0)</f>
        <v>0</v>
      </c>
      <c r="G226" s="710"/>
      <c r="H226" s="526">
        <f>ROUND($F226*G226,2)</f>
        <v>0</v>
      </c>
      <c r="I226" s="633"/>
      <c r="J226" s="633"/>
      <c r="K226" s="633"/>
      <c r="L226" s="633"/>
      <c r="M226" s="633"/>
      <c r="N226" s="633"/>
      <c r="O226" s="633"/>
      <c r="P226" s="633"/>
      <c r="Q226" s="633"/>
      <c r="R226" s="633"/>
      <c r="S226" s="633"/>
      <c r="T226" s="633"/>
      <c r="U226" s="633"/>
      <c r="V226" s="633"/>
      <c r="W226" s="633"/>
      <c r="X226" s="633"/>
      <c r="Y226" s="633"/>
      <c r="Z226" s="633"/>
    </row>
    <row r="227" spans="1:26" x14ac:dyDescent="0.2">
      <c r="A227" s="344"/>
      <c r="B227" s="158"/>
      <c r="C227" s="158"/>
      <c r="D227" s="159"/>
      <c r="E227" s="158"/>
      <c r="F227" s="365"/>
      <c r="G227" s="710"/>
      <c r="H227" s="526"/>
      <c r="I227" s="633"/>
      <c r="J227" s="633"/>
      <c r="K227" s="633"/>
      <c r="L227" s="633"/>
      <c r="M227" s="633"/>
      <c r="N227" s="633"/>
      <c r="O227" s="633"/>
      <c r="P227" s="633"/>
      <c r="Q227" s="633"/>
      <c r="R227" s="633"/>
      <c r="S227" s="633"/>
      <c r="T227" s="633"/>
      <c r="U227" s="633"/>
      <c r="V227" s="633"/>
      <c r="W227" s="633"/>
      <c r="X227" s="633"/>
      <c r="Y227" s="633"/>
      <c r="Z227" s="633"/>
    </row>
    <row r="228" spans="1:26" x14ac:dyDescent="0.2">
      <c r="A228" s="344" t="s">
        <v>459</v>
      </c>
      <c r="B228" s="158"/>
      <c r="C228" s="158"/>
      <c r="D228" s="159" t="s">
        <v>285</v>
      </c>
      <c r="E228" s="158" t="s">
        <v>99</v>
      </c>
      <c r="F228" s="365"/>
      <c r="G228" s="710"/>
      <c r="H228" s="537" t="s">
        <v>69</v>
      </c>
      <c r="I228" s="633"/>
      <c r="J228" s="633"/>
      <c r="K228" s="633"/>
      <c r="L228" s="633"/>
      <c r="M228" s="633"/>
      <c r="N228" s="633"/>
      <c r="O228" s="633"/>
      <c r="P228" s="633"/>
      <c r="Q228" s="633"/>
      <c r="R228" s="633"/>
      <c r="S228" s="633"/>
      <c r="T228" s="633"/>
      <c r="U228" s="633"/>
      <c r="V228" s="633"/>
      <c r="W228" s="633"/>
      <c r="X228" s="633"/>
      <c r="Y228" s="633"/>
      <c r="Z228" s="633"/>
    </row>
    <row r="229" spans="1:26" x14ac:dyDescent="0.2">
      <c r="A229" s="344"/>
      <c r="B229" s="158"/>
      <c r="C229" s="158"/>
      <c r="D229" s="159"/>
      <c r="E229" s="158"/>
      <c r="F229" s="360"/>
      <c r="G229" s="710"/>
      <c r="H229" s="526"/>
      <c r="I229" s="633"/>
      <c r="J229" s="633"/>
      <c r="K229" s="633"/>
      <c r="L229" s="633"/>
      <c r="M229" s="633"/>
      <c r="N229" s="633"/>
      <c r="O229" s="633"/>
      <c r="P229" s="633"/>
      <c r="Q229" s="633"/>
      <c r="R229" s="633"/>
      <c r="S229" s="633"/>
      <c r="T229" s="633"/>
      <c r="U229" s="633"/>
      <c r="V229" s="633"/>
      <c r="W229" s="633"/>
      <c r="X229" s="633"/>
      <c r="Y229" s="633"/>
      <c r="Z229" s="633"/>
    </row>
    <row r="230" spans="1:26" x14ac:dyDescent="0.2">
      <c r="A230" s="344" t="s">
        <v>460</v>
      </c>
      <c r="B230" s="158">
        <v>20.013000000000002</v>
      </c>
      <c r="C230" s="158"/>
      <c r="D230" s="160" t="s">
        <v>288</v>
      </c>
      <c r="E230" s="158"/>
      <c r="F230" s="359"/>
      <c r="G230" s="710"/>
      <c r="H230" s="526"/>
      <c r="I230" s="633"/>
      <c r="J230" s="633"/>
      <c r="K230" s="633"/>
      <c r="L230" s="633"/>
      <c r="M230" s="633"/>
      <c r="N230" s="633"/>
      <c r="O230" s="633"/>
      <c r="P230" s="633"/>
      <c r="Q230" s="633"/>
      <c r="R230" s="633"/>
      <c r="S230" s="633"/>
      <c r="T230" s="633"/>
      <c r="U230" s="633"/>
      <c r="V230" s="633"/>
      <c r="W230" s="633"/>
      <c r="X230" s="633"/>
      <c r="Y230" s="633"/>
      <c r="Z230" s="633"/>
    </row>
    <row r="231" spans="1:26" x14ac:dyDescent="0.2">
      <c r="A231" s="344"/>
      <c r="B231" s="158"/>
      <c r="C231" s="158"/>
      <c r="D231" s="159"/>
      <c r="E231" s="158"/>
      <c r="F231" s="360"/>
      <c r="G231" s="710"/>
      <c r="H231" s="526"/>
      <c r="I231" s="633"/>
      <c r="J231" s="633"/>
      <c r="K231" s="633"/>
      <c r="L231" s="633"/>
      <c r="M231" s="633"/>
      <c r="N231" s="633"/>
      <c r="O231" s="633"/>
      <c r="P231" s="633"/>
      <c r="Q231" s="633"/>
      <c r="R231" s="633"/>
      <c r="S231" s="633"/>
      <c r="T231" s="633"/>
      <c r="U231" s="633"/>
      <c r="V231" s="633"/>
      <c r="W231" s="633"/>
      <c r="X231" s="633"/>
      <c r="Y231" s="633"/>
      <c r="Z231" s="633"/>
    </row>
    <row r="232" spans="1:26" x14ac:dyDescent="0.2">
      <c r="A232" s="344" t="s">
        <v>461</v>
      </c>
      <c r="B232" s="158" t="s">
        <v>289</v>
      </c>
      <c r="C232" s="158"/>
      <c r="D232" s="159" t="s">
        <v>290</v>
      </c>
      <c r="E232" s="158" t="s">
        <v>229</v>
      </c>
      <c r="F232" s="360"/>
      <c r="G232" s="710"/>
      <c r="H232" s="537" t="s">
        <v>69</v>
      </c>
      <c r="I232" s="633"/>
      <c r="J232" s="633"/>
      <c r="K232" s="633"/>
      <c r="L232" s="633"/>
      <c r="M232" s="633"/>
      <c r="N232" s="633"/>
      <c r="O232" s="633"/>
      <c r="P232" s="633"/>
      <c r="Q232" s="633"/>
      <c r="R232" s="633"/>
      <c r="S232" s="633"/>
      <c r="T232" s="633"/>
      <c r="U232" s="633"/>
      <c r="V232" s="633"/>
      <c r="W232" s="633"/>
      <c r="X232" s="633"/>
      <c r="Y232" s="633"/>
      <c r="Z232" s="633"/>
    </row>
    <row r="233" spans="1:26" x14ac:dyDescent="0.2">
      <c r="A233" s="344"/>
      <c r="B233" s="158"/>
      <c r="C233" s="158"/>
      <c r="D233" s="159"/>
      <c r="E233" s="158"/>
      <c r="F233" s="360"/>
      <c r="G233" s="710"/>
      <c r="H233" s="526"/>
      <c r="I233" s="633"/>
      <c r="J233" s="633"/>
      <c r="K233" s="633"/>
      <c r="L233" s="633"/>
      <c r="M233" s="633"/>
      <c r="N233" s="633"/>
      <c r="O233" s="633"/>
      <c r="P233" s="633"/>
      <c r="Q233" s="633"/>
      <c r="R233" s="633"/>
      <c r="S233" s="633"/>
      <c r="T233" s="633"/>
      <c r="U233" s="633"/>
      <c r="V233" s="633"/>
      <c r="W233" s="633"/>
      <c r="X233" s="633"/>
      <c r="Y233" s="633"/>
      <c r="Z233" s="633"/>
    </row>
    <row r="234" spans="1:26" x14ac:dyDescent="0.2">
      <c r="A234" s="344" t="s">
        <v>462</v>
      </c>
      <c r="B234" s="158" t="s">
        <v>291</v>
      </c>
      <c r="C234" s="158"/>
      <c r="D234" s="159" t="s">
        <v>292</v>
      </c>
      <c r="E234" s="158" t="s">
        <v>229</v>
      </c>
      <c r="F234" s="360">
        <f>ROUND(9*L1,0)</f>
        <v>0</v>
      </c>
      <c r="G234" s="710"/>
      <c r="H234" s="526">
        <f>ROUND($F234*G234,2)</f>
        <v>0</v>
      </c>
      <c r="I234" s="633"/>
      <c r="J234" s="633"/>
      <c r="K234" s="633"/>
      <c r="L234" s="633"/>
      <c r="M234" s="633"/>
      <c r="N234" s="633"/>
      <c r="O234" s="633"/>
      <c r="P234" s="633"/>
      <c r="Q234" s="633"/>
      <c r="R234" s="633"/>
      <c r="S234" s="633"/>
      <c r="T234" s="633"/>
      <c r="U234" s="633"/>
      <c r="V234" s="633"/>
      <c r="W234" s="633"/>
      <c r="X234" s="633"/>
      <c r="Y234" s="633"/>
      <c r="Z234" s="633"/>
    </row>
    <row r="235" spans="1:26" x14ac:dyDescent="0.2">
      <c r="A235" s="344"/>
      <c r="B235" s="158"/>
      <c r="C235" s="158"/>
      <c r="D235" s="159"/>
      <c r="E235" s="158"/>
      <c r="F235" s="360"/>
      <c r="G235" s="710"/>
      <c r="H235" s="526"/>
      <c r="I235" s="696"/>
      <c r="J235" s="696"/>
      <c r="K235" s="696"/>
      <c r="L235" s="633"/>
      <c r="M235" s="633"/>
      <c r="N235" s="633"/>
      <c r="O235" s="633"/>
      <c r="P235" s="633"/>
      <c r="Q235" s="633"/>
      <c r="R235" s="633"/>
      <c r="S235" s="633"/>
      <c r="T235" s="633"/>
      <c r="U235" s="633"/>
      <c r="V235" s="633"/>
      <c r="W235" s="633"/>
      <c r="X235" s="633"/>
      <c r="Y235" s="633"/>
      <c r="Z235" s="633"/>
    </row>
    <row r="236" spans="1:26" x14ac:dyDescent="0.2">
      <c r="A236" s="349" t="s">
        <v>463</v>
      </c>
      <c r="B236" s="161">
        <v>20.015999999999998</v>
      </c>
      <c r="C236" s="161"/>
      <c r="D236" s="165" t="s">
        <v>293</v>
      </c>
      <c r="E236" s="161"/>
      <c r="F236" s="359"/>
      <c r="G236" s="714"/>
      <c r="H236" s="533"/>
      <c r="I236" s="633"/>
      <c r="J236" s="633"/>
      <c r="K236" s="633"/>
      <c r="L236" s="633"/>
      <c r="M236" s="633"/>
      <c r="N236" s="633"/>
      <c r="O236" s="633"/>
      <c r="P236" s="633"/>
      <c r="Q236" s="633"/>
      <c r="R236" s="633"/>
      <c r="S236" s="633"/>
      <c r="T236" s="633"/>
      <c r="U236" s="633"/>
      <c r="V236" s="633"/>
      <c r="W236" s="633"/>
      <c r="X236" s="633"/>
      <c r="Y236" s="633"/>
      <c r="Z236" s="633"/>
    </row>
    <row r="237" spans="1:26" x14ac:dyDescent="0.2">
      <c r="A237" s="344"/>
      <c r="B237" s="158"/>
      <c r="C237" s="158"/>
      <c r="D237" s="159"/>
      <c r="E237" s="158"/>
      <c r="F237" s="360"/>
      <c r="G237" s="710"/>
      <c r="H237" s="526"/>
      <c r="I237" s="633"/>
      <c r="J237" s="633"/>
      <c r="K237" s="633"/>
      <c r="L237" s="633"/>
      <c r="M237" s="633"/>
      <c r="N237" s="633"/>
      <c r="O237" s="633"/>
      <c r="P237" s="633"/>
      <c r="Q237" s="633"/>
      <c r="R237" s="633"/>
      <c r="S237" s="633"/>
      <c r="T237" s="633"/>
      <c r="U237" s="633"/>
      <c r="V237" s="633"/>
      <c r="W237" s="633"/>
      <c r="X237" s="633"/>
      <c r="Y237" s="633"/>
      <c r="Z237" s="633"/>
    </row>
    <row r="238" spans="1:26" x14ac:dyDescent="0.2">
      <c r="A238" s="344"/>
      <c r="B238" s="158" t="s">
        <v>294</v>
      </c>
      <c r="C238" s="158"/>
      <c r="D238" s="163" t="s">
        <v>631</v>
      </c>
      <c r="E238" s="158"/>
      <c r="F238" s="359"/>
      <c r="G238" s="710"/>
      <c r="H238" s="526"/>
      <c r="I238" s="633"/>
      <c r="J238" s="633"/>
      <c r="K238" s="633"/>
      <c r="L238" s="633"/>
      <c r="M238" s="633"/>
      <c r="N238" s="633"/>
      <c r="O238" s="633"/>
      <c r="P238" s="633"/>
      <c r="Q238" s="633"/>
      <c r="R238" s="633"/>
      <c r="S238" s="633"/>
      <c r="T238" s="633"/>
      <c r="U238" s="633"/>
      <c r="V238" s="633"/>
      <c r="W238" s="633"/>
      <c r="X238" s="633"/>
      <c r="Y238" s="633"/>
      <c r="Z238" s="633"/>
    </row>
    <row r="239" spans="1:26" x14ac:dyDescent="0.2">
      <c r="A239" s="344"/>
      <c r="B239" s="158"/>
      <c r="C239" s="158"/>
      <c r="D239" s="159"/>
      <c r="E239" s="158"/>
      <c r="F239" s="360"/>
      <c r="G239" s="710"/>
      <c r="H239" s="526"/>
      <c r="I239" s="633"/>
      <c r="J239" s="633"/>
      <c r="K239" s="633"/>
      <c r="L239" s="697"/>
      <c r="M239" s="697"/>
      <c r="N239" s="697"/>
      <c r="O239" s="697"/>
      <c r="P239" s="697"/>
      <c r="Q239" s="697"/>
      <c r="R239" s="697"/>
      <c r="S239" s="697"/>
      <c r="T239" s="697"/>
      <c r="U239" s="697"/>
      <c r="V239" s="633"/>
      <c r="W239" s="633"/>
      <c r="X239" s="633"/>
      <c r="Y239" s="633"/>
      <c r="Z239" s="633"/>
    </row>
    <row r="240" spans="1:26" ht="33" x14ac:dyDescent="0.2">
      <c r="A240" s="344" t="s">
        <v>464</v>
      </c>
      <c r="B240" s="158"/>
      <c r="C240" s="158"/>
      <c r="D240" s="159" t="s">
        <v>632</v>
      </c>
      <c r="E240" s="158" t="s">
        <v>43</v>
      </c>
      <c r="F240" s="360"/>
      <c r="G240" s="710"/>
      <c r="H240" s="537" t="s">
        <v>69</v>
      </c>
      <c r="I240" s="633"/>
      <c r="J240" s="633"/>
      <c r="K240" s="633"/>
      <c r="L240" s="633"/>
      <c r="M240" s="633"/>
      <c r="N240" s="633"/>
      <c r="O240" s="633"/>
      <c r="P240" s="633"/>
      <c r="Q240" s="633"/>
      <c r="R240" s="633"/>
      <c r="S240" s="633"/>
      <c r="T240" s="633"/>
      <c r="U240" s="633"/>
      <c r="V240" s="633"/>
      <c r="W240" s="633"/>
      <c r="X240" s="633"/>
      <c r="Y240" s="633"/>
      <c r="Z240" s="633"/>
    </row>
    <row r="241" spans="1:26" x14ac:dyDescent="0.2">
      <c r="A241" s="344"/>
      <c r="B241" s="158"/>
      <c r="C241" s="158"/>
      <c r="D241" s="159"/>
      <c r="E241" s="158"/>
      <c r="F241" s="366"/>
      <c r="G241" s="710"/>
      <c r="H241" s="526"/>
      <c r="I241" s="633"/>
      <c r="J241" s="633"/>
      <c r="K241" s="633"/>
      <c r="L241" s="633"/>
      <c r="M241" s="633"/>
      <c r="N241" s="633"/>
      <c r="O241" s="633"/>
      <c r="P241" s="633"/>
      <c r="Q241" s="633"/>
      <c r="R241" s="633"/>
      <c r="S241" s="633"/>
      <c r="T241" s="633"/>
      <c r="U241" s="633"/>
      <c r="V241" s="633"/>
      <c r="W241" s="633"/>
      <c r="X241" s="633"/>
      <c r="Y241" s="633"/>
      <c r="Z241" s="633"/>
    </row>
    <row r="242" spans="1:26" ht="33" x14ac:dyDescent="0.2">
      <c r="A242" s="344" t="s">
        <v>465</v>
      </c>
      <c r="B242" s="158"/>
      <c r="C242" s="158"/>
      <c r="D242" s="159" t="s">
        <v>633</v>
      </c>
      <c r="E242" s="158" t="s">
        <v>43</v>
      </c>
      <c r="F242" s="360">
        <f>ROUND(10*L1,0)</f>
        <v>0</v>
      </c>
      <c r="G242" s="710"/>
      <c r="H242" s="526">
        <f>ROUND($F242*G242,2)</f>
        <v>0</v>
      </c>
      <c r="I242" s="633"/>
      <c r="J242" s="633"/>
      <c r="K242" s="633"/>
      <c r="L242" s="633"/>
      <c r="M242" s="633"/>
      <c r="N242" s="633"/>
      <c r="O242" s="633"/>
      <c r="P242" s="633"/>
      <c r="Q242" s="633"/>
      <c r="R242" s="633"/>
      <c r="S242" s="633"/>
      <c r="T242" s="633"/>
      <c r="U242" s="633"/>
      <c r="V242" s="633"/>
      <c r="W242" s="633"/>
      <c r="X242" s="633"/>
      <c r="Y242" s="633"/>
      <c r="Z242" s="633"/>
    </row>
    <row r="243" spans="1:26" x14ac:dyDescent="0.2">
      <c r="A243" s="344"/>
      <c r="B243" s="158"/>
      <c r="C243" s="158"/>
      <c r="D243" s="159"/>
      <c r="E243" s="158"/>
      <c r="F243" s="360"/>
      <c r="G243" s="710"/>
      <c r="H243" s="526"/>
      <c r="I243" s="633"/>
      <c r="J243" s="633"/>
      <c r="K243" s="633"/>
      <c r="L243" s="633"/>
      <c r="M243" s="633"/>
      <c r="N243" s="633"/>
      <c r="O243" s="633"/>
      <c r="P243" s="633"/>
      <c r="Q243" s="633"/>
      <c r="R243" s="633"/>
      <c r="S243" s="633"/>
      <c r="T243" s="633"/>
      <c r="U243" s="633"/>
      <c r="V243" s="633"/>
      <c r="W243" s="633"/>
      <c r="X243" s="633"/>
      <c r="Y243" s="633"/>
      <c r="Z243" s="633"/>
    </row>
    <row r="244" spans="1:26" ht="33" x14ac:dyDescent="0.2">
      <c r="A244" s="344"/>
      <c r="B244" s="158"/>
      <c r="C244" s="158"/>
      <c r="D244" s="171" t="s">
        <v>634</v>
      </c>
      <c r="E244" s="158"/>
      <c r="F244" s="359"/>
      <c r="G244" s="710"/>
      <c r="H244" s="526"/>
      <c r="I244" s="633"/>
      <c r="J244" s="633"/>
      <c r="K244" s="633"/>
      <c r="L244" s="633"/>
      <c r="M244" s="633"/>
      <c r="N244" s="633"/>
      <c r="O244" s="633"/>
      <c r="P244" s="633"/>
      <c r="Q244" s="633"/>
      <c r="R244" s="633"/>
      <c r="S244" s="633"/>
      <c r="T244" s="633"/>
      <c r="U244" s="633"/>
      <c r="V244" s="633"/>
      <c r="W244" s="633"/>
      <c r="X244" s="633"/>
      <c r="Y244" s="633"/>
      <c r="Z244" s="633"/>
    </row>
    <row r="245" spans="1:26" x14ac:dyDescent="0.2">
      <c r="A245" s="344"/>
      <c r="B245" s="158"/>
      <c r="C245" s="158"/>
      <c r="D245" s="159"/>
      <c r="E245" s="158"/>
      <c r="F245" s="360"/>
      <c r="G245" s="710"/>
      <c r="H245" s="526"/>
      <c r="I245" s="633"/>
      <c r="J245" s="633"/>
      <c r="K245" s="633"/>
      <c r="L245" s="633"/>
      <c r="M245" s="633"/>
      <c r="N245" s="633"/>
      <c r="O245" s="633"/>
      <c r="P245" s="633"/>
      <c r="Q245" s="633"/>
      <c r="R245" s="633"/>
      <c r="S245" s="633"/>
      <c r="T245" s="633"/>
      <c r="U245" s="633"/>
      <c r="V245" s="633"/>
      <c r="W245" s="633"/>
      <c r="X245" s="633"/>
      <c r="Y245" s="633"/>
      <c r="Z245" s="633"/>
    </row>
    <row r="246" spans="1:26" x14ac:dyDescent="0.2">
      <c r="A246" s="344" t="s">
        <v>466</v>
      </c>
      <c r="B246" s="158"/>
      <c r="C246" s="158"/>
      <c r="D246" s="159" t="s">
        <v>295</v>
      </c>
      <c r="E246" s="158" t="s">
        <v>45</v>
      </c>
      <c r="F246" s="360"/>
      <c r="G246" s="710"/>
      <c r="H246" s="537" t="s">
        <v>69</v>
      </c>
      <c r="I246" s="633"/>
      <c r="J246" s="633"/>
      <c r="K246" s="633"/>
      <c r="L246" s="633"/>
      <c r="M246" s="633"/>
      <c r="N246" s="633"/>
      <c r="O246" s="633"/>
      <c r="P246" s="633"/>
      <c r="Q246" s="633"/>
      <c r="R246" s="633"/>
      <c r="S246" s="633"/>
      <c r="T246" s="633"/>
      <c r="U246" s="633"/>
      <c r="V246" s="633"/>
      <c r="W246" s="633"/>
      <c r="X246" s="633"/>
      <c r="Y246" s="633"/>
      <c r="Z246" s="633"/>
    </row>
    <row r="247" spans="1:26" x14ac:dyDescent="0.2">
      <c r="A247" s="344"/>
      <c r="B247" s="158"/>
      <c r="C247" s="158"/>
      <c r="D247" s="159"/>
      <c r="E247" s="158"/>
      <c r="F247" s="360"/>
      <c r="G247" s="710"/>
      <c r="H247" s="526"/>
      <c r="I247" s="633"/>
      <c r="J247" s="633"/>
      <c r="K247" s="633"/>
      <c r="L247" s="633"/>
      <c r="M247" s="633"/>
      <c r="N247" s="633"/>
      <c r="O247" s="633"/>
      <c r="P247" s="633"/>
      <c r="Q247" s="633"/>
      <c r="R247" s="633"/>
      <c r="S247" s="633"/>
      <c r="T247" s="633"/>
      <c r="U247" s="633"/>
      <c r="V247" s="633"/>
      <c r="W247" s="633"/>
      <c r="X247" s="633"/>
      <c r="Y247" s="633"/>
      <c r="Z247" s="633"/>
    </row>
    <row r="248" spans="1:26" x14ac:dyDescent="0.2">
      <c r="A248" s="344" t="s">
        <v>467</v>
      </c>
      <c r="B248" s="158"/>
      <c r="C248" s="158"/>
      <c r="D248" s="159" t="s">
        <v>296</v>
      </c>
      <c r="E248" s="158" t="s">
        <v>45</v>
      </c>
      <c r="F248" s="360"/>
      <c r="G248" s="710"/>
      <c r="H248" s="537" t="s">
        <v>69</v>
      </c>
      <c r="I248" s="633"/>
      <c r="J248" s="633"/>
      <c r="K248" s="633"/>
      <c r="L248" s="633"/>
      <c r="M248" s="633"/>
      <c r="N248" s="633"/>
      <c r="O248" s="633"/>
      <c r="P248" s="633"/>
      <c r="Q248" s="633"/>
      <c r="R248" s="633"/>
      <c r="S248" s="633"/>
      <c r="T248" s="633"/>
      <c r="U248" s="633"/>
      <c r="V248" s="633"/>
      <c r="W248" s="633"/>
      <c r="X248" s="633"/>
      <c r="Y248" s="633"/>
      <c r="Z248" s="633"/>
    </row>
    <row r="249" spans="1:26" x14ac:dyDescent="0.2">
      <c r="A249" s="344"/>
      <c r="B249" s="158"/>
      <c r="C249" s="158"/>
      <c r="D249" s="159"/>
      <c r="E249" s="158"/>
      <c r="F249" s="360"/>
      <c r="G249" s="710"/>
      <c r="H249" s="526"/>
      <c r="I249" s="633"/>
      <c r="J249" s="633"/>
      <c r="K249" s="633"/>
      <c r="L249" s="633"/>
      <c r="M249" s="633"/>
      <c r="N249" s="633"/>
      <c r="O249" s="633"/>
      <c r="P249" s="633"/>
      <c r="Q249" s="633"/>
      <c r="R249" s="633"/>
      <c r="S249" s="633"/>
      <c r="T249" s="633"/>
      <c r="U249" s="633"/>
      <c r="V249" s="633"/>
      <c r="W249" s="633"/>
      <c r="X249" s="633"/>
      <c r="Y249" s="633"/>
      <c r="Z249" s="633"/>
    </row>
    <row r="250" spans="1:26" x14ac:dyDescent="0.2">
      <c r="A250" s="344" t="s">
        <v>468</v>
      </c>
      <c r="B250" s="158"/>
      <c r="C250" s="158"/>
      <c r="D250" s="159" t="s">
        <v>297</v>
      </c>
      <c r="E250" s="158" t="s">
        <v>45</v>
      </c>
      <c r="F250" s="360"/>
      <c r="G250" s="710"/>
      <c r="H250" s="537" t="s">
        <v>69</v>
      </c>
      <c r="I250" s="633"/>
      <c r="J250" s="633"/>
      <c r="K250" s="633"/>
      <c r="L250" s="633"/>
      <c r="M250" s="633"/>
      <c r="N250" s="633"/>
      <c r="O250" s="633"/>
      <c r="P250" s="633"/>
      <c r="Q250" s="633"/>
      <c r="R250" s="633"/>
      <c r="S250" s="633"/>
      <c r="T250" s="633"/>
      <c r="U250" s="633"/>
      <c r="V250" s="633"/>
      <c r="W250" s="633"/>
      <c r="X250" s="633"/>
      <c r="Y250" s="633"/>
      <c r="Z250" s="633"/>
    </row>
    <row r="251" spans="1:26" x14ac:dyDescent="0.2">
      <c r="A251" s="344"/>
      <c r="B251" s="158"/>
      <c r="C251" s="158"/>
      <c r="D251" s="159"/>
      <c r="E251" s="158"/>
      <c r="F251" s="360"/>
      <c r="G251" s="710"/>
      <c r="H251" s="526"/>
      <c r="I251" s="633"/>
      <c r="J251" s="633"/>
      <c r="K251" s="633"/>
      <c r="L251" s="633"/>
      <c r="M251" s="633"/>
      <c r="N251" s="633"/>
      <c r="O251" s="633"/>
      <c r="P251" s="633"/>
      <c r="Q251" s="633"/>
      <c r="R251" s="633"/>
      <c r="S251" s="633"/>
      <c r="T251" s="633"/>
      <c r="U251" s="633"/>
      <c r="V251" s="633"/>
      <c r="W251" s="633"/>
      <c r="X251" s="633"/>
      <c r="Y251" s="633"/>
      <c r="Z251" s="633"/>
    </row>
    <row r="252" spans="1:26" x14ac:dyDescent="0.2">
      <c r="A252" s="344" t="s">
        <v>469</v>
      </c>
      <c r="B252" s="158"/>
      <c r="C252" s="158"/>
      <c r="D252" s="159" t="s">
        <v>298</v>
      </c>
      <c r="E252" s="158" t="s">
        <v>45</v>
      </c>
      <c r="F252" s="360">
        <v>1</v>
      </c>
      <c r="G252" s="710"/>
      <c r="H252" s="526">
        <f>ROUND($F252*G252,2)</f>
        <v>0</v>
      </c>
      <c r="I252" s="633"/>
      <c r="J252" s="633"/>
      <c r="K252" s="633"/>
      <c r="L252" s="633"/>
      <c r="M252" s="633"/>
      <c r="N252" s="633"/>
      <c r="O252" s="633"/>
      <c r="P252" s="633"/>
      <c r="Q252" s="633"/>
      <c r="R252" s="633"/>
      <c r="S252" s="633"/>
      <c r="T252" s="633"/>
      <c r="U252" s="633"/>
      <c r="V252" s="633"/>
      <c r="W252" s="633"/>
      <c r="X252" s="633"/>
      <c r="Y252" s="633"/>
      <c r="Z252" s="633"/>
    </row>
    <row r="253" spans="1:26" x14ac:dyDescent="0.2">
      <c r="A253" s="344"/>
      <c r="B253" s="158"/>
      <c r="C253" s="158"/>
      <c r="D253" s="159"/>
      <c r="E253" s="158"/>
      <c r="F253" s="360"/>
      <c r="G253" s="710"/>
      <c r="H253" s="526"/>
      <c r="I253" s="633"/>
      <c r="J253" s="633"/>
      <c r="K253" s="633"/>
      <c r="L253" s="633"/>
      <c r="M253" s="633"/>
      <c r="N253" s="633"/>
      <c r="O253" s="633"/>
      <c r="P253" s="633"/>
      <c r="Q253" s="633"/>
      <c r="R253" s="633"/>
      <c r="S253" s="633"/>
      <c r="T253" s="633"/>
      <c r="U253" s="633"/>
      <c r="V253" s="633"/>
      <c r="W253" s="633"/>
      <c r="X253" s="633"/>
      <c r="Y253" s="633"/>
      <c r="Z253" s="633"/>
    </row>
    <row r="254" spans="1:26" x14ac:dyDescent="0.2">
      <c r="A254" s="344" t="s">
        <v>470</v>
      </c>
      <c r="B254" s="158"/>
      <c r="C254" s="158"/>
      <c r="D254" s="159" t="s">
        <v>299</v>
      </c>
      <c r="E254" s="158" t="s">
        <v>45</v>
      </c>
      <c r="F254" s="360"/>
      <c r="G254" s="710"/>
      <c r="H254" s="537" t="s">
        <v>69</v>
      </c>
      <c r="I254" s="633"/>
      <c r="J254" s="633"/>
      <c r="K254" s="633"/>
      <c r="L254" s="633"/>
      <c r="M254" s="633"/>
      <c r="N254" s="633"/>
      <c r="O254" s="633"/>
      <c r="P254" s="633"/>
      <c r="Q254" s="633"/>
      <c r="R254" s="633"/>
      <c r="S254" s="633"/>
      <c r="T254" s="633"/>
      <c r="U254" s="633"/>
      <c r="V254" s="633"/>
      <c r="W254" s="633"/>
      <c r="X254" s="633"/>
      <c r="Y254" s="633"/>
      <c r="Z254" s="633"/>
    </row>
    <row r="255" spans="1:26" x14ac:dyDescent="0.2">
      <c r="A255" s="344"/>
      <c r="B255" s="158"/>
      <c r="C255" s="158"/>
      <c r="D255" s="159"/>
      <c r="E255" s="158"/>
      <c r="F255" s="360"/>
      <c r="G255" s="710"/>
      <c r="H255" s="526"/>
      <c r="I255" s="633"/>
      <c r="J255" s="633"/>
      <c r="K255" s="633"/>
      <c r="L255" s="633"/>
      <c r="M255" s="633"/>
      <c r="N255" s="633"/>
      <c r="O255" s="633"/>
      <c r="P255" s="633"/>
      <c r="Q255" s="633"/>
      <c r="R255" s="633"/>
      <c r="S255" s="633"/>
      <c r="T255" s="633"/>
      <c r="U255" s="633"/>
      <c r="V255" s="633"/>
      <c r="W255" s="633"/>
      <c r="X255" s="633"/>
      <c r="Y255" s="633"/>
      <c r="Z255" s="633"/>
    </row>
    <row r="256" spans="1:26" x14ac:dyDescent="0.2">
      <c r="A256" s="344"/>
      <c r="B256" s="158" t="s">
        <v>300</v>
      </c>
      <c r="C256" s="158"/>
      <c r="D256" s="163" t="s">
        <v>301</v>
      </c>
      <c r="E256" s="158"/>
      <c r="F256" s="359"/>
      <c r="G256" s="710"/>
      <c r="H256" s="526"/>
      <c r="I256" s="633"/>
      <c r="J256" s="633"/>
      <c r="K256" s="633"/>
      <c r="L256" s="633"/>
      <c r="M256" s="633"/>
      <c r="N256" s="633"/>
      <c r="O256" s="633"/>
      <c r="P256" s="633"/>
      <c r="Q256" s="633"/>
      <c r="R256" s="633"/>
      <c r="S256" s="633"/>
      <c r="T256" s="633"/>
      <c r="U256" s="633"/>
      <c r="V256" s="633"/>
      <c r="W256" s="633"/>
      <c r="X256" s="633"/>
      <c r="Y256" s="633"/>
      <c r="Z256" s="633"/>
    </row>
    <row r="257" spans="1:26" x14ac:dyDescent="0.2">
      <c r="A257" s="344"/>
      <c r="B257" s="158"/>
      <c r="C257" s="158"/>
      <c r="D257" s="159"/>
      <c r="E257" s="158"/>
      <c r="F257" s="360"/>
      <c r="G257" s="710"/>
      <c r="H257" s="526"/>
      <c r="I257" s="633"/>
      <c r="J257" s="633"/>
      <c r="K257" s="633"/>
      <c r="L257" s="633"/>
      <c r="M257" s="633"/>
      <c r="N257" s="633"/>
      <c r="O257" s="633"/>
      <c r="P257" s="633"/>
      <c r="Q257" s="633"/>
      <c r="R257" s="633"/>
      <c r="S257" s="633"/>
      <c r="T257" s="633"/>
      <c r="U257" s="633"/>
      <c r="V257" s="633"/>
      <c r="W257" s="633"/>
      <c r="X257" s="633"/>
      <c r="Y257" s="633"/>
      <c r="Z257" s="633"/>
    </row>
    <row r="258" spans="1:26" ht="33" x14ac:dyDescent="0.2">
      <c r="A258" s="344" t="s">
        <v>471</v>
      </c>
      <c r="B258" s="158"/>
      <c r="C258" s="158"/>
      <c r="D258" s="159" t="s">
        <v>302</v>
      </c>
      <c r="E258" s="158" t="s">
        <v>229</v>
      </c>
      <c r="F258" s="360">
        <v>3</v>
      </c>
      <c r="G258" s="710"/>
      <c r="H258" s="526">
        <f>ROUND($F258*G258,2)</f>
        <v>0</v>
      </c>
      <c r="I258" s="633"/>
      <c r="J258" s="633"/>
      <c r="K258" s="633"/>
      <c r="L258" s="633"/>
      <c r="M258" s="633"/>
      <c r="N258" s="633"/>
      <c r="O258" s="633"/>
      <c r="P258" s="633"/>
      <c r="Q258" s="633"/>
      <c r="R258" s="633"/>
      <c r="S258" s="633"/>
      <c r="T258" s="633"/>
      <c r="U258" s="633"/>
      <c r="V258" s="633"/>
      <c r="W258" s="633"/>
      <c r="X258" s="633"/>
      <c r="Y258" s="633"/>
      <c r="Z258" s="633"/>
    </row>
    <row r="259" spans="1:26" x14ac:dyDescent="0.2">
      <c r="A259" s="344"/>
      <c r="B259" s="158"/>
      <c r="C259" s="158"/>
      <c r="D259" s="159"/>
      <c r="E259" s="158"/>
      <c r="F259" s="360"/>
      <c r="G259" s="710"/>
      <c r="H259" s="526"/>
      <c r="I259" s="633"/>
      <c r="J259" s="633"/>
      <c r="K259" s="633"/>
      <c r="L259" s="633"/>
      <c r="M259" s="633"/>
      <c r="N259" s="633"/>
      <c r="O259" s="633"/>
      <c r="P259" s="633"/>
      <c r="Q259" s="633"/>
      <c r="R259" s="633"/>
      <c r="S259" s="633"/>
      <c r="T259" s="633"/>
      <c r="U259" s="633"/>
      <c r="V259" s="633"/>
      <c r="W259" s="633"/>
      <c r="X259" s="633"/>
      <c r="Y259" s="633"/>
      <c r="Z259" s="633"/>
    </row>
    <row r="260" spans="1:26" x14ac:dyDescent="0.2">
      <c r="A260" s="344"/>
      <c r="B260" s="158"/>
      <c r="C260" s="158"/>
      <c r="D260" s="159"/>
      <c r="E260" s="158"/>
      <c r="F260" s="360"/>
      <c r="G260" s="710"/>
      <c r="H260" s="526"/>
      <c r="I260" s="633"/>
      <c r="J260" s="633"/>
      <c r="K260" s="633"/>
      <c r="L260" s="633"/>
      <c r="M260" s="633"/>
      <c r="N260" s="633"/>
      <c r="O260" s="633"/>
      <c r="P260" s="633"/>
      <c r="Q260" s="633"/>
      <c r="R260" s="633"/>
      <c r="S260" s="633"/>
      <c r="T260" s="633"/>
      <c r="U260" s="633"/>
      <c r="V260" s="633"/>
      <c r="W260" s="633"/>
      <c r="X260" s="633"/>
      <c r="Y260" s="633"/>
      <c r="Z260" s="633"/>
    </row>
    <row r="261" spans="1:26" x14ac:dyDescent="0.3">
      <c r="A261" s="298"/>
      <c r="B261" s="68"/>
      <c r="C261" s="68"/>
      <c r="D261" s="69" t="s">
        <v>643</v>
      </c>
      <c r="E261" s="70"/>
      <c r="F261" s="313"/>
      <c r="G261" s="713"/>
      <c r="H261" s="491">
        <f>SUM(H219:H260)</f>
        <v>0</v>
      </c>
      <c r="I261" s="633"/>
      <c r="J261" s="633"/>
      <c r="K261" s="633"/>
      <c r="L261" s="633"/>
      <c r="M261" s="633"/>
      <c r="N261" s="633"/>
      <c r="O261" s="633"/>
      <c r="P261" s="633"/>
      <c r="Q261" s="633"/>
      <c r="R261" s="633"/>
      <c r="S261" s="633"/>
      <c r="T261" s="633"/>
      <c r="U261" s="633"/>
      <c r="V261" s="633"/>
      <c r="W261" s="633"/>
      <c r="X261" s="633"/>
      <c r="Y261" s="633"/>
      <c r="Z261" s="633"/>
    </row>
    <row r="262" spans="1:26" x14ac:dyDescent="0.3">
      <c r="A262" s="299"/>
      <c r="B262" s="72"/>
      <c r="C262" s="72"/>
      <c r="D262" s="73"/>
      <c r="E262" s="74"/>
      <c r="F262" s="314"/>
      <c r="G262" s="712"/>
      <c r="H262" s="492"/>
      <c r="I262" s="633"/>
      <c r="J262" s="633"/>
      <c r="K262" s="633"/>
      <c r="L262" s="633"/>
      <c r="M262" s="633"/>
      <c r="N262" s="633"/>
      <c r="O262" s="633"/>
      <c r="P262" s="633"/>
      <c r="Q262" s="633"/>
      <c r="R262" s="633"/>
      <c r="S262" s="633"/>
      <c r="T262" s="633"/>
      <c r="U262" s="633"/>
      <c r="V262" s="633"/>
      <c r="W262" s="633"/>
      <c r="X262" s="633"/>
      <c r="Y262" s="633"/>
      <c r="Z262" s="633"/>
    </row>
    <row r="263" spans="1:26" x14ac:dyDescent="0.3">
      <c r="A263" s="298"/>
      <c r="B263" s="68"/>
      <c r="C263" s="68"/>
      <c r="D263" s="69"/>
      <c r="E263" s="70"/>
      <c r="F263" s="313"/>
      <c r="G263" s="713"/>
      <c r="H263" s="491"/>
      <c r="I263" s="633"/>
      <c r="J263" s="633"/>
      <c r="K263" s="633"/>
      <c r="L263" s="633"/>
      <c r="M263" s="633"/>
      <c r="N263" s="633"/>
      <c r="O263" s="633"/>
      <c r="P263" s="633"/>
      <c r="Q263" s="633"/>
      <c r="R263" s="633"/>
      <c r="S263" s="633"/>
      <c r="T263" s="633"/>
      <c r="U263" s="633"/>
      <c r="V263" s="633"/>
      <c r="W263" s="633"/>
      <c r="X263" s="633"/>
      <c r="Y263" s="633"/>
      <c r="Z263" s="633"/>
    </row>
    <row r="264" spans="1:26" x14ac:dyDescent="0.3">
      <c r="A264" s="298"/>
      <c r="B264" s="68"/>
      <c r="C264" s="68"/>
      <c r="D264" s="69" t="s">
        <v>644</v>
      </c>
      <c r="E264" s="70"/>
      <c r="F264" s="313"/>
      <c r="G264" s="713"/>
      <c r="H264" s="491">
        <f>H261</f>
        <v>0</v>
      </c>
      <c r="I264" s="633"/>
      <c r="J264" s="633"/>
      <c r="K264" s="633"/>
      <c r="L264" s="633"/>
      <c r="M264" s="633"/>
      <c r="N264" s="633"/>
      <c r="O264" s="633"/>
      <c r="P264" s="633"/>
      <c r="Q264" s="633"/>
      <c r="R264" s="633"/>
      <c r="S264" s="633"/>
      <c r="T264" s="633"/>
      <c r="U264" s="633"/>
      <c r="V264" s="633"/>
      <c r="W264" s="633"/>
      <c r="X264" s="633"/>
      <c r="Y264" s="633"/>
      <c r="Z264" s="633"/>
    </row>
    <row r="265" spans="1:26" x14ac:dyDescent="0.3">
      <c r="A265" s="350"/>
      <c r="B265" s="68"/>
      <c r="C265" s="68"/>
      <c r="D265" s="69"/>
      <c r="E265" s="70"/>
      <c r="F265" s="313"/>
      <c r="G265" s="713"/>
      <c r="H265" s="491"/>
      <c r="I265" s="633"/>
      <c r="J265" s="633"/>
      <c r="K265" s="633"/>
      <c r="L265" s="633"/>
      <c r="M265" s="633"/>
      <c r="N265" s="633"/>
      <c r="O265" s="633"/>
      <c r="P265" s="633"/>
      <c r="Q265" s="633"/>
      <c r="R265" s="633"/>
      <c r="S265" s="633"/>
      <c r="T265" s="633"/>
      <c r="U265" s="633"/>
      <c r="V265" s="633"/>
      <c r="W265" s="633"/>
      <c r="X265" s="633"/>
      <c r="Y265" s="633"/>
      <c r="Z265" s="633"/>
    </row>
    <row r="266" spans="1:26" x14ac:dyDescent="0.2">
      <c r="A266" s="344"/>
      <c r="B266" s="158" t="s">
        <v>303</v>
      </c>
      <c r="C266" s="158"/>
      <c r="D266" s="163" t="s">
        <v>304</v>
      </c>
      <c r="E266" s="158"/>
      <c r="F266" s="359"/>
      <c r="G266" s="710"/>
      <c r="H266" s="526"/>
      <c r="I266" s="633"/>
      <c r="J266" s="633"/>
      <c r="K266" s="633"/>
      <c r="L266" s="633"/>
      <c r="M266" s="633"/>
      <c r="N266" s="633"/>
      <c r="O266" s="633"/>
      <c r="P266" s="633"/>
      <c r="Q266" s="633"/>
      <c r="R266" s="633"/>
      <c r="S266" s="633"/>
      <c r="T266" s="633"/>
      <c r="U266" s="633"/>
      <c r="V266" s="633"/>
      <c r="W266" s="633"/>
      <c r="X266" s="633"/>
      <c r="Y266" s="633"/>
      <c r="Z266" s="633"/>
    </row>
    <row r="267" spans="1:26" ht="33" x14ac:dyDescent="0.2">
      <c r="A267" s="344" t="s">
        <v>472</v>
      </c>
      <c r="B267" s="158"/>
      <c r="C267" s="158"/>
      <c r="D267" s="159" t="s">
        <v>305</v>
      </c>
      <c r="E267" s="158" t="s">
        <v>229</v>
      </c>
      <c r="F267" s="360"/>
      <c r="G267" s="710"/>
      <c r="H267" s="537" t="s">
        <v>69</v>
      </c>
      <c r="I267" s="633"/>
      <c r="J267" s="633"/>
      <c r="K267" s="633"/>
      <c r="L267" s="633"/>
      <c r="M267" s="633"/>
      <c r="N267" s="633"/>
      <c r="O267" s="633"/>
      <c r="P267" s="633"/>
      <c r="Q267" s="633"/>
      <c r="R267" s="633"/>
      <c r="S267" s="633"/>
      <c r="T267" s="633"/>
      <c r="U267" s="633"/>
      <c r="V267" s="633"/>
      <c r="W267" s="633"/>
      <c r="X267" s="633"/>
      <c r="Y267" s="633"/>
      <c r="Z267" s="633"/>
    </row>
    <row r="268" spans="1:26" x14ac:dyDescent="0.2">
      <c r="A268" s="344"/>
      <c r="B268" s="158"/>
      <c r="C268" s="158"/>
      <c r="D268" s="159"/>
      <c r="E268" s="158"/>
      <c r="F268" s="360"/>
      <c r="G268" s="710"/>
      <c r="H268" s="526"/>
      <c r="I268" s="633"/>
      <c r="J268" s="633"/>
      <c r="K268" s="633"/>
      <c r="L268" s="633"/>
      <c r="M268" s="633"/>
      <c r="N268" s="633"/>
      <c r="O268" s="633"/>
      <c r="P268" s="633"/>
      <c r="Q268" s="633"/>
      <c r="R268" s="633"/>
      <c r="S268" s="633"/>
      <c r="T268" s="633"/>
      <c r="U268" s="633"/>
      <c r="V268" s="633"/>
      <c r="W268" s="633"/>
      <c r="X268" s="633"/>
      <c r="Y268" s="633"/>
      <c r="Z268" s="633"/>
    </row>
    <row r="269" spans="1:26" ht="49.5" x14ac:dyDescent="0.2">
      <c r="A269" s="344" t="s">
        <v>473</v>
      </c>
      <c r="B269" s="158">
        <v>20.016999999999999</v>
      </c>
      <c r="C269" s="158"/>
      <c r="D269" s="160" t="s">
        <v>306</v>
      </c>
      <c r="E269" s="158"/>
      <c r="F269" s="359"/>
      <c r="G269" s="710"/>
      <c r="H269" s="526"/>
      <c r="I269" s="633"/>
      <c r="J269" s="633"/>
      <c r="K269" s="633"/>
      <c r="L269" s="633"/>
      <c r="M269" s="633"/>
      <c r="N269" s="633"/>
      <c r="O269" s="633"/>
      <c r="P269" s="633"/>
      <c r="Q269" s="633"/>
      <c r="R269" s="633"/>
      <c r="S269" s="633"/>
      <c r="T269" s="633"/>
      <c r="U269" s="633"/>
      <c r="V269" s="633"/>
      <c r="W269" s="633"/>
      <c r="X269" s="633"/>
      <c r="Y269" s="633"/>
      <c r="Z269" s="633"/>
    </row>
    <row r="270" spans="1:26" x14ac:dyDescent="0.2">
      <c r="A270" s="344"/>
      <c r="B270" s="158"/>
      <c r="C270" s="158"/>
      <c r="D270" s="159"/>
      <c r="E270" s="158"/>
      <c r="F270" s="360"/>
      <c r="G270" s="710"/>
      <c r="H270" s="526"/>
      <c r="I270" s="633"/>
      <c r="J270" s="633"/>
      <c r="K270" s="633"/>
      <c r="L270" s="633"/>
      <c r="M270" s="633"/>
      <c r="N270" s="633"/>
      <c r="O270" s="633"/>
      <c r="P270" s="633"/>
      <c r="Q270" s="633"/>
      <c r="R270" s="633"/>
      <c r="S270" s="633"/>
      <c r="T270" s="633"/>
      <c r="U270" s="633"/>
      <c r="V270" s="633"/>
      <c r="W270" s="633"/>
      <c r="X270" s="633"/>
      <c r="Y270" s="633"/>
      <c r="Z270" s="633"/>
    </row>
    <row r="271" spans="1:26" ht="33" x14ac:dyDescent="0.2">
      <c r="A271" s="344"/>
      <c r="B271" s="158" t="s">
        <v>307</v>
      </c>
      <c r="C271" s="158"/>
      <c r="D271" s="163" t="s">
        <v>308</v>
      </c>
      <c r="E271" s="158"/>
      <c r="F271" s="359"/>
      <c r="G271" s="710"/>
      <c r="H271" s="526"/>
      <c r="I271" s="633"/>
      <c r="J271" s="633"/>
      <c r="K271" s="633"/>
      <c r="L271" s="633"/>
      <c r="M271" s="633"/>
      <c r="N271" s="633"/>
      <c r="O271" s="633"/>
      <c r="P271" s="633"/>
      <c r="Q271" s="633"/>
      <c r="R271" s="633"/>
      <c r="S271" s="633"/>
      <c r="T271" s="633"/>
      <c r="U271" s="633"/>
      <c r="V271" s="633"/>
      <c r="W271" s="633"/>
      <c r="X271" s="633"/>
      <c r="Y271" s="633"/>
      <c r="Z271" s="633"/>
    </row>
    <row r="272" spans="1:26" x14ac:dyDescent="0.2">
      <c r="A272" s="344"/>
      <c r="B272" s="158"/>
      <c r="C272" s="158"/>
      <c r="D272" s="159"/>
      <c r="E272" s="158"/>
      <c r="F272" s="360"/>
      <c r="G272" s="710"/>
      <c r="H272" s="526"/>
      <c r="I272" s="633"/>
      <c r="J272" s="633"/>
      <c r="K272" s="633"/>
      <c r="L272" s="633"/>
      <c r="M272" s="633"/>
      <c r="N272" s="633"/>
      <c r="O272" s="633"/>
      <c r="P272" s="633"/>
      <c r="Q272" s="633"/>
      <c r="R272" s="633"/>
      <c r="S272" s="633"/>
      <c r="T272" s="633"/>
      <c r="U272" s="633"/>
      <c r="V272" s="633"/>
      <c r="W272" s="633"/>
      <c r="X272" s="633"/>
      <c r="Y272" s="633"/>
      <c r="Z272" s="633"/>
    </row>
    <row r="273" spans="1:26" x14ac:dyDescent="0.2">
      <c r="A273" s="344"/>
      <c r="B273" s="158"/>
      <c r="C273" s="158"/>
      <c r="D273" s="163" t="s">
        <v>309</v>
      </c>
      <c r="E273" s="158"/>
      <c r="F273" s="359"/>
      <c r="G273" s="710"/>
      <c r="H273" s="526"/>
      <c r="I273" s="633"/>
      <c r="J273" s="633"/>
      <c r="K273" s="633"/>
      <c r="L273" s="633"/>
      <c r="M273" s="633"/>
      <c r="N273" s="633"/>
      <c r="O273" s="633"/>
      <c r="P273" s="633"/>
      <c r="Q273" s="633"/>
      <c r="R273" s="633"/>
      <c r="S273" s="633"/>
      <c r="T273" s="633"/>
      <c r="U273" s="633"/>
      <c r="V273" s="633"/>
      <c r="W273" s="633"/>
      <c r="X273" s="633"/>
      <c r="Y273" s="633"/>
      <c r="Z273" s="633"/>
    </row>
    <row r="274" spans="1:26" ht="66" x14ac:dyDescent="0.2">
      <c r="A274" s="344" t="s">
        <v>474</v>
      </c>
      <c r="B274" s="158"/>
      <c r="C274" s="158"/>
      <c r="D274" s="159" t="s">
        <v>310</v>
      </c>
      <c r="E274" s="158" t="s">
        <v>45</v>
      </c>
      <c r="F274" s="360"/>
      <c r="G274" s="710"/>
      <c r="H274" s="537" t="s">
        <v>69</v>
      </c>
      <c r="I274" s="633"/>
      <c r="J274" s="633"/>
      <c r="K274" s="633"/>
      <c r="L274" s="633"/>
      <c r="M274" s="633"/>
      <c r="N274" s="633"/>
      <c r="O274" s="633"/>
      <c r="P274" s="633"/>
      <c r="Q274" s="633"/>
      <c r="R274" s="633"/>
      <c r="S274" s="633"/>
      <c r="T274" s="633"/>
      <c r="U274" s="633"/>
      <c r="V274" s="633"/>
      <c r="W274" s="633"/>
      <c r="X274" s="633"/>
      <c r="Y274" s="633"/>
      <c r="Z274" s="633"/>
    </row>
    <row r="275" spans="1:26" x14ac:dyDescent="0.2">
      <c r="A275" s="344"/>
      <c r="B275" s="158"/>
      <c r="C275" s="158"/>
      <c r="D275" s="159"/>
      <c r="E275" s="158"/>
      <c r="F275" s="360"/>
      <c r="G275" s="710"/>
      <c r="H275" s="526"/>
      <c r="I275" s="633"/>
      <c r="J275" s="633"/>
      <c r="K275" s="633"/>
      <c r="L275" s="633"/>
      <c r="M275" s="633"/>
      <c r="N275" s="633"/>
      <c r="O275" s="633"/>
      <c r="P275" s="633"/>
      <c r="Q275" s="633"/>
      <c r="R275" s="633"/>
      <c r="S275" s="633"/>
      <c r="T275" s="633"/>
      <c r="U275" s="633"/>
      <c r="V275" s="633"/>
      <c r="W275" s="633"/>
      <c r="X275" s="633"/>
      <c r="Y275" s="633"/>
      <c r="Z275" s="633"/>
    </row>
    <row r="276" spans="1:26" x14ac:dyDescent="0.2">
      <c r="A276" s="344"/>
      <c r="B276" s="158"/>
      <c r="C276" s="158"/>
      <c r="D276" s="163" t="s">
        <v>287</v>
      </c>
      <c r="E276" s="158"/>
      <c r="F276" s="359"/>
      <c r="G276" s="710"/>
      <c r="H276" s="526"/>
      <c r="I276" s="633"/>
      <c r="J276" s="633"/>
      <c r="K276" s="633"/>
      <c r="L276" s="633"/>
      <c r="M276" s="633"/>
      <c r="N276" s="633"/>
      <c r="O276" s="633"/>
      <c r="P276" s="633"/>
      <c r="Q276" s="633"/>
      <c r="R276" s="633"/>
      <c r="S276" s="633"/>
      <c r="T276" s="633"/>
      <c r="U276" s="633"/>
      <c r="V276" s="633"/>
      <c r="W276" s="633"/>
      <c r="X276" s="633"/>
      <c r="Y276" s="633"/>
      <c r="Z276" s="633"/>
    </row>
    <row r="277" spans="1:26" ht="82.5" x14ac:dyDescent="0.2">
      <c r="A277" s="344" t="s">
        <v>475</v>
      </c>
      <c r="B277" s="158"/>
      <c r="C277" s="158"/>
      <c r="D277" s="159" t="s">
        <v>660</v>
      </c>
      <c r="E277" s="158" t="s">
        <v>45</v>
      </c>
      <c r="F277" s="360">
        <v>1</v>
      </c>
      <c r="G277" s="710"/>
      <c r="H277" s="526">
        <f>ROUND($F277*G277,2)</f>
        <v>0</v>
      </c>
      <c r="I277" s="633"/>
      <c r="J277" s="633"/>
      <c r="K277" s="633"/>
      <c r="L277" s="633"/>
      <c r="M277" s="633"/>
      <c r="N277" s="633"/>
      <c r="O277" s="633"/>
      <c r="P277" s="633"/>
      <c r="Q277" s="633"/>
      <c r="R277" s="633"/>
      <c r="S277" s="633"/>
      <c r="T277" s="633"/>
      <c r="U277" s="633"/>
      <c r="V277" s="633"/>
      <c r="W277" s="633"/>
      <c r="X277" s="633"/>
      <c r="Y277" s="633"/>
      <c r="Z277" s="633"/>
    </row>
    <row r="278" spans="1:26" x14ac:dyDescent="0.2">
      <c r="A278" s="344"/>
      <c r="B278" s="158"/>
      <c r="C278" s="158"/>
      <c r="D278" s="159"/>
      <c r="E278" s="158"/>
      <c r="F278" s="360"/>
      <c r="G278" s="710"/>
      <c r="H278" s="526"/>
      <c r="I278" s="633"/>
      <c r="J278" s="633"/>
      <c r="K278" s="633"/>
      <c r="L278" s="633"/>
      <c r="M278" s="633"/>
      <c r="N278" s="633"/>
      <c r="O278" s="633"/>
      <c r="P278" s="633"/>
      <c r="Q278" s="633"/>
      <c r="R278" s="633"/>
      <c r="S278" s="633"/>
      <c r="T278" s="633"/>
      <c r="U278" s="633"/>
      <c r="V278" s="633"/>
      <c r="W278" s="633"/>
      <c r="X278" s="633"/>
      <c r="Y278" s="633"/>
      <c r="Z278" s="633"/>
    </row>
    <row r="279" spans="1:26" ht="33" x14ac:dyDescent="0.2">
      <c r="A279" s="344"/>
      <c r="B279" s="158" t="s">
        <v>311</v>
      </c>
      <c r="C279" s="158"/>
      <c r="D279" s="163" t="s">
        <v>312</v>
      </c>
      <c r="E279" s="158"/>
      <c r="F279" s="359"/>
      <c r="G279" s="710"/>
      <c r="H279" s="526"/>
      <c r="I279" s="633"/>
      <c r="J279" s="633"/>
      <c r="K279" s="633"/>
      <c r="L279" s="633"/>
      <c r="M279" s="633"/>
      <c r="N279" s="633"/>
      <c r="O279" s="633"/>
      <c r="P279" s="633"/>
      <c r="Q279" s="633"/>
      <c r="R279" s="633"/>
      <c r="S279" s="633"/>
      <c r="T279" s="633"/>
      <c r="U279" s="633"/>
      <c r="V279" s="633"/>
      <c r="W279" s="633"/>
      <c r="X279" s="633"/>
      <c r="Y279" s="633"/>
      <c r="Z279" s="633"/>
    </row>
    <row r="280" spans="1:26" x14ac:dyDescent="0.2">
      <c r="A280" s="344"/>
      <c r="B280" s="158"/>
      <c r="C280" s="158"/>
      <c r="D280" s="159"/>
      <c r="E280" s="158"/>
      <c r="F280" s="360"/>
      <c r="G280" s="710"/>
      <c r="H280" s="526"/>
      <c r="I280" s="633"/>
      <c r="J280" s="633"/>
      <c r="K280" s="633"/>
      <c r="L280" s="633"/>
      <c r="M280" s="633"/>
      <c r="N280" s="633"/>
      <c r="O280" s="633"/>
      <c r="P280" s="633"/>
      <c r="Q280" s="633"/>
      <c r="R280" s="633"/>
      <c r="S280" s="633"/>
      <c r="T280" s="633"/>
      <c r="U280" s="633"/>
      <c r="V280" s="633"/>
      <c r="W280" s="633"/>
      <c r="X280" s="633"/>
      <c r="Y280" s="633"/>
      <c r="Z280" s="633"/>
    </row>
    <row r="281" spans="1:26" x14ac:dyDescent="0.2">
      <c r="A281" s="344" t="s">
        <v>476</v>
      </c>
      <c r="B281" s="158">
        <v>20.018999999999998</v>
      </c>
      <c r="C281" s="158"/>
      <c r="D281" s="160" t="s">
        <v>313</v>
      </c>
      <c r="E281" s="158"/>
      <c r="F281" s="358"/>
      <c r="G281" s="710"/>
      <c r="H281" s="526"/>
      <c r="I281" s="633"/>
      <c r="J281" s="633"/>
      <c r="K281" s="633"/>
      <c r="L281" s="633"/>
      <c r="M281" s="633"/>
      <c r="N281" s="633"/>
      <c r="O281" s="633"/>
      <c r="P281" s="633"/>
      <c r="Q281" s="633"/>
      <c r="R281" s="633"/>
      <c r="S281" s="633"/>
      <c r="T281" s="633"/>
      <c r="U281" s="633"/>
      <c r="V281" s="633"/>
      <c r="W281" s="633"/>
      <c r="X281" s="633"/>
      <c r="Y281" s="633"/>
      <c r="Z281" s="633"/>
    </row>
    <row r="282" spans="1:26" x14ac:dyDescent="0.2">
      <c r="A282" s="349" t="s">
        <v>477</v>
      </c>
      <c r="B282" s="158"/>
      <c r="C282" s="158"/>
      <c r="D282" s="159" t="s">
        <v>661</v>
      </c>
      <c r="E282" s="158" t="s">
        <v>45</v>
      </c>
      <c r="F282" s="360">
        <v>1</v>
      </c>
      <c r="G282" s="710"/>
      <c r="H282" s="526">
        <f>ROUND($F282*G282,2)</f>
        <v>0</v>
      </c>
      <c r="I282" s="633"/>
      <c r="J282" s="633"/>
      <c r="K282" s="633"/>
      <c r="L282" s="633"/>
      <c r="M282" s="633"/>
      <c r="N282" s="633"/>
      <c r="O282" s="633"/>
      <c r="P282" s="633"/>
      <c r="Q282" s="633"/>
      <c r="R282" s="633"/>
      <c r="S282" s="633"/>
      <c r="T282" s="633"/>
      <c r="U282" s="633"/>
      <c r="V282" s="633"/>
      <c r="W282" s="633"/>
      <c r="X282" s="633"/>
      <c r="Y282" s="633"/>
      <c r="Z282" s="633"/>
    </row>
    <row r="283" spans="1:26" x14ac:dyDescent="0.2">
      <c r="A283" s="344"/>
      <c r="B283" s="158"/>
      <c r="C283" s="158"/>
      <c r="D283" s="159"/>
      <c r="E283" s="158"/>
      <c r="F283" s="360"/>
      <c r="G283" s="710"/>
      <c r="H283" s="526"/>
      <c r="I283" s="633"/>
      <c r="J283" s="633"/>
      <c r="K283" s="633"/>
      <c r="L283" s="633"/>
      <c r="M283" s="633"/>
      <c r="N283" s="633"/>
      <c r="O283" s="633"/>
      <c r="P283" s="633"/>
      <c r="Q283" s="633"/>
      <c r="R283" s="633"/>
      <c r="S283" s="633"/>
      <c r="T283" s="633"/>
      <c r="U283" s="633"/>
      <c r="V283" s="633"/>
      <c r="W283" s="633"/>
      <c r="X283" s="633"/>
      <c r="Y283" s="633"/>
      <c r="Z283" s="633"/>
    </row>
    <row r="284" spans="1:26" ht="49.5" x14ac:dyDescent="0.2">
      <c r="A284" s="349" t="s">
        <v>478</v>
      </c>
      <c r="B284" s="158"/>
      <c r="C284" s="158"/>
      <c r="D284" s="159" t="s">
        <v>314</v>
      </c>
      <c r="E284" s="158" t="s">
        <v>45</v>
      </c>
      <c r="F284" s="360">
        <v>1</v>
      </c>
      <c r="G284" s="710"/>
      <c r="H284" s="526">
        <f>ROUND($F284*G284,2)</f>
        <v>0</v>
      </c>
      <c r="I284" s="633"/>
      <c r="J284" s="633"/>
      <c r="K284" s="633"/>
      <c r="L284" s="633"/>
      <c r="M284" s="633"/>
      <c r="N284" s="633"/>
      <c r="O284" s="633"/>
      <c r="P284" s="633"/>
      <c r="Q284" s="633"/>
      <c r="R284" s="633"/>
      <c r="S284" s="633"/>
      <c r="T284" s="633"/>
      <c r="U284" s="633"/>
      <c r="V284" s="633"/>
      <c r="W284" s="633"/>
      <c r="X284" s="633"/>
      <c r="Y284" s="633"/>
      <c r="Z284" s="633"/>
    </row>
    <row r="285" spans="1:26" x14ac:dyDescent="0.2">
      <c r="A285" s="344"/>
      <c r="B285" s="158"/>
      <c r="C285" s="158"/>
      <c r="D285" s="159"/>
      <c r="E285" s="158"/>
      <c r="F285" s="360"/>
      <c r="G285" s="710"/>
      <c r="H285" s="526"/>
      <c r="I285" s="633"/>
      <c r="J285" s="633"/>
      <c r="K285" s="633"/>
      <c r="L285" s="633"/>
      <c r="M285" s="633"/>
      <c r="N285" s="633"/>
      <c r="O285" s="633"/>
      <c r="P285" s="633"/>
      <c r="Q285" s="633"/>
      <c r="R285" s="633"/>
      <c r="S285" s="633"/>
      <c r="T285" s="633"/>
      <c r="U285" s="633"/>
      <c r="V285" s="633"/>
      <c r="W285" s="633"/>
      <c r="X285" s="633"/>
      <c r="Y285" s="633"/>
      <c r="Z285" s="633"/>
    </row>
    <row r="286" spans="1:26" x14ac:dyDescent="0.2">
      <c r="A286" s="344" t="s">
        <v>479</v>
      </c>
      <c r="B286" s="158">
        <v>20.021000000000001</v>
      </c>
      <c r="C286" s="158"/>
      <c r="D286" s="160" t="s">
        <v>315</v>
      </c>
      <c r="E286" s="158"/>
      <c r="F286" s="359"/>
      <c r="G286" s="710"/>
      <c r="H286" s="526"/>
      <c r="I286" s="633"/>
      <c r="J286" s="633"/>
      <c r="K286" s="633"/>
      <c r="L286" s="633"/>
      <c r="M286" s="633"/>
      <c r="N286" s="633"/>
      <c r="O286" s="633"/>
      <c r="P286" s="633"/>
      <c r="Q286" s="633"/>
      <c r="R286" s="633"/>
      <c r="S286" s="633"/>
      <c r="T286" s="633"/>
      <c r="U286" s="633"/>
      <c r="V286" s="633"/>
      <c r="W286" s="633"/>
      <c r="X286" s="633"/>
      <c r="Y286" s="633"/>
      <c r="Z286" s="633"/>
    </row>
    <row r="287" spans="1:26" ht="49.5" x14ac:dyDescent="0.2">
      <c r="A287" s="349" t="s">
        <v>480</v>
      </c>
      <c r="B287" s="158"/>
      <c r="C287" s="158"/>
      <c r="D287" s="159" t="s">
        <v>316</v>
      </c>
      <c r="E287" s="158" t="s">
        <v>45</v>
      </c>
      <c r="F287" s="360"/>
      <c r="G287" s="710"/>
      <c r="H287" s="537" t="s">
        <v>69</v>
      </c>
      <c r="I287" s="633"/>
      <c r="J287" s="633"/>
      <c r="K287" s="633"/>
      <c r="L287" s="633"/>
      <c r="M287" s="633"/>
      <c r="N287" s="633"/>
      <c r="O287" s="633"/>
      <c r="P287" s="633"/>
      <c r="Q287" s="633"/>
      <c r="R287" s="633"/>
      <c r="S287" s="633"/>
      <c r="T287" s="633"/>
      <c r="U287" s="633"/>
      <c r="V287" s="633"/>
      <c r="W287" s="633"/>
      <c r="X287" s="633"/>
      <c r="Y287" s="633"/>
      <c r="Z287" s="633"/>
    </row>
    <row r="288" spans="1:26" x14ac:dyDescent="0.2">
      <c r="A288" s="344"/>
      <c r="B288" s="158"/>
      <c r="C288" s="158"/>
      <c r="D288" s="159"/>
      <c r="E288" s="158"/>
      <c r="F288" s="360"/>
      <c r="G288" s="710"/>
      <c r="H288" s="526"/>
      <c r="I288" s="633"/>
      <c r="J288" s="633"/>
      <c r="K288" s="633"/>
      <c r="L288" s="633"/>
      <c r="M288" s="633"/>
      <c r="N288" s="633"/>
      <c r="O288" s="633"/>
      <c r="P288" s="633"/>
      <c r="Q288" s="633"/>
      <c r="R288" s="633"/>
      <c r="S288" s="633"/>
      <c r="T288" s="633"/>
      <c r="U288" s="633"/>
      <c r="V288" s="633"/>
      <c r="W288" s="633"/>
      <c r="X288" s="633"/>
      <c r="Y288" s="633"/>
      <c r="Z288" s="633"/>
    </row>
    <row r="289" spans="1:26" x14ac:dyDescent="0.2">
      <c r="A289" s="344" t="s">
        <v>481</v>
      </c>
      <c r="B289" s="158">
        <v>33.005000000000003</v>
      </c>
      <c r="C289" s="158"/>
      <c r="D289" s="160" t="s">
        <v>317</v>
      </c>
      <c r="E289" s="158"/>
      <c r="F289" s="359"/>
      <c r="G289" s="710"/>
      <c r="H289" s="526"/>
      <c r="I289" s="633"/>
      <c r="J289" s="633"/>
      <c r="K289" s="633"/>
      <c r="L289" s="633"/>
      <c r="M289" s="633"/>
      <c r="N289" s="633"/>
      <c r="O289" s="633"/>
      <c r="P289" s="633"/>
      <c r="Q289" s="633"/>
      <c r="R289" s="633"/>
      <c r="S289" s="633"/>
      <c r="T289" s="633"/>
      <c r="U289" s="633"/>
      <c r="V289" s="633"/>
      <c r="W289" s="633"/>
      <c r="X289" s="633"/>
      <c r="Y289" s="633"/>
      <c r="Z289" s="633"/>
    </row>
    <row r="290" spans="1:26" x14ac:dyDescent="0.2">
      <c r="A290" s="349" t="s">
        <v>482</v>
      </c>
      <c r="B290" s="158" t="s">
        <v>318</v>
      </c>
      <c r="C290" s="158"/>
      <c r="D290" s="159" t="s">
        <v>319</v>
      </c>
      <c r="E290" s="158" t="s">
        <v>45</v>
      </c>
      <c r="F290" s="360">
        <v>2</v>
      </c>
      <c r="G290" s="710"/>
      <c r="H290" s="526">
        <f>ROUND($F290*G290,2)</f>
        <v>0</v>
      </c>
      <c r="I290" s="633"/>
      <c r="J290" s="633"/>
      <c r="K290" s="633"/>
      <c r="L290" s="633"/>
      <c r="M290" s="633"/>
      <c r="N290" s="633"/>
      <c r="O290" s="633"/>
      <c r="P290" s="633"/>
      <c r="Q290" s="633"/>
      <c r="R290" s="633"/>
      <c r="S290" s="633"/>
      <c r="T290" s="633"/>
      <c r="U290" s="633"/>
      <c r="V290" s="633"/>
      <c r="W290" s="633"/>
      <c r="X290" s="633"/>
      <c r="Y290" s="633"/>
      <c r="Z290" s="633"/>
    </row>
    <row r="291" spans="1:26" x14ac:dyDescent="0.2">
      <c r="A291" s="349"/>
      <c r="B291" s="340"/>
      <c r="C291" s="340"/>
      <c r="D291" s="159"/>
      <c r="E291" s="158"/>
      <c r="F291" s="360"/>
      <c r="G291" s="710"/>
      <c r="H291" s="526"/>
      <c r="I291" s="633"/>
      <c r="J291" s="633"/>
      <c r="K291" s="633"/>
      <c r="L291" s="633"/>
      <c r="M291" s="633"/>
      <c r="N291" s="633"/>
      <c r="O291" s="633"/>
      <c r="P291" s="633"/>
      <c r="Q291" s="633"/>
      <c r="R291" s="633"/>
      <c r="S291" s="633"/>
      <c r="T291" s="633"/>
      <c r="U291" s="633"/>
      <c r="V291" s="633"/>
      <c r="W291" s="633"/>
      <c r="X291" s="633"/>
      <c r="Y291" s="633"/>
      <c r="Z291" s="633"/>
    </row>
    <row r="292" spans="1:26" x14ac:dyDescent="0.2">
      <c r="A292" s="349"/>
      <c r="B292" s="340"/>
      <c r="C292" s="340"/>
      <c r="D292" s="159"/>
      <c r="E292" s="158"/>
      <c r="F292" s="360"/>
      <c r="G292" s="710"/>
      <c r="H292" s="526"/>
      <c r="I292" s="633"/>
      <c r="J292" s="633"/>
      <c r="K292" s="633"/>
      <c r="L292" s="633"/>
      <c r="M292" s="633"/>
      <c r="N292" s="633"/>
      <c r="O292" s="633"/>
      <c r="P292" s="633"/>
      <c r="Q292" s="633"/>
      <c r="R292" s="633"/>
      <c r="S292" s="633"/>
      <c r="T292" s="633"/>
      <c r="U292" s="633"/>
      <c r="V292" s="633"/>
      <c r="W292" s="633"/>
      <c r="X292" s="633"/>
      <c r="Y292" s="633"/>
      <c r="Z292" s="633"/>
    </row>
    <row r="293" spans="1:26" x14ac:dyDescent="0.2">
      <c r="A293" s="351"/>
      <c r="B293" s="172"/>
      <c r="C293" s="180"/>
      <c r="D293" s="174"/>
      <c r="E293" s="173"/>
      <c r="F293" s="367"/>
      <c r="G293" s="717"/>
      <c r="H293" s="538"/>
      <c r="I293" s="633"/>
      <c r="J293" s="633"/>
      <c r="K293" s="633"/>
      <c r="L293" s="633"/>
      <c r="M293" s="633"/>
      <c r="N293" s="633"/>
      <c r="O293" s="633"/>
      <c r="P293" s="633"/>
      <c r="Q293" s="633"/>
      <c r="R293" s="633"/>
      <c r="S293" s="633"/>
      <c r="T293" s="633"/>
      <c r="U293" s="633"/>
      <c r="V293" s="633"/>
      <c r="W293" s="633"/>
      <c r="X293" s="633"/>
      <c r="Y293" s="633"/>
      <c r="Z293" s="633"/>
    </row>
    <row r="294" spans="1:26" x14ac:dyDescent="0.2">
      <c r="A294" s="543" t="s">
        <v>1112</v>
      </c>
      <c r="B294" s="544"/>
      <c r="C294" s="544"/>
      <c r="D294" s="544"/>
      <c r="E294" s="544"/>
      <c r="F294" s="544"/>
      <c r="G294" s="718"/>
      <c r="H294" s="538">
        <f>SUM(H263:H290)</f>
        <v>0</v>
      </c>
      <c r="I294" s="633"/>
      <c r="J294" s="633"/>
      <c r="K294" s="633"/>
      <c r="L294" s="633"/>
      <c r="M294" s="633"/>
      <c r="N294" s="633"/>
      <c r="O294" s="633"/>
      <c r="P294" s="633"/>
      <c r="Q294" s="633"/>
      <c r="R294" s="633"/>
      <c r="S294" s="633"/>
      <c r="T294" s="633"/>
      <c r="U294" s="633"/>
      <c r="V294" s="633"/>
      <c r="W294" s="633"/>
      <c r="X294" s="633"/>
      <c r="Y294" s="633"/>
      <c r="Z294" s="633"/>
    </row>
    <row r="295" spans="1:26" x14ac:dyDescent="0.2">
      <c r="A295" s="352"/>
      <c r="B295" s="181"/>
      <c r="C295" s="181"/>
      <c r="D295" s="182"/>
      <c r="E295" s="181"/>
      <c r="F295" s="355"/>
      <c r="G295" s="720"/>
      <c r="H295" s="534"/>
      <c r="I295" s="633"/>
      <c r="J295" s="633"/>
      <c r="K295" s="633"/>
      <c r="L295" s="633"/>
      <c r="M295" s="633"/>
      <c r="N295" s="633"/>
      <c r="O295" s="633"/>
      <c r="P295" s="633"/>
      <c r="Q295" s="633"/>
      <c r="R295" s="633"/>
      <c r="S295" s="633"/>
      <c r="T295" s="633"/>
      <c r="U295" s="633"/>
      <c r="V295" s="633"/>
      <c r="W295" s="633"/>
      <c r="X295" s="633"/>
      <c r="Y295" s="633"/>
      <c r="Z295" s="633"/>
    </row>
    <row r="296" spans="1:26" x14ac:dyDescent="0.2">
      <c r="A296" s="339" t="s">
        <v>77</v>
      </c>
      <c r="B296" s="170"/>
      <c r="C296" s="169"/>
      <c r="D296" s="156" t="s">
        <v>1113</v>
      </c>
      <c r="E296" s="170"/>
      <c r="F296" s="356"/>
      <c r="G296" s="709"/>
      <c r="H296" s="529"/>
      <c r="I296" s="633"/>
      <c r="J296" s="633"/>
      <c r="K296" s="633"/>
      <c r="L296" s="633"/>
      <c r="M296" s="633"/>
      <c r="N296" s="633"/>
      <c r="O296" s="633"/>
      <c r="P296" s="633"/>
      <c r="Q296" s="633"/>
      <c r="R296" s="633"/>
      <c r="S296" s="633"/>
      <c r="T296" s="633"/>
      <c r="U296" s="633"/>
      <c r="V296" s="633"/>
      <c r="W296" s="633"/>
      <c r="X296" s="633"/>
      <c r="Y296" s="633"/>
      <c r="Z296" s="633"/>
    </row>
    <row r="297" spans="1:26" x14ac:dyDescent="0.2">
      <c r="A297" s="353"/>
      <c r="B297" s="158"/>
      <c r="C297" s="158"/>
      <c r="D297" s="183"/>
      <c r="E297" s="158"/>
      <c r="F297" s="357"/>
      <c r="G297" s="710"/>
      <c r="H297" s="526"/>
      <c r="I297" s="633"/>
      <c r="J297" s="633"/>
      <c r="K297" s="633"/>
      <c r="L297" s="633"/>
      <c r="M297" s="633"/>
      <c r="N297" s="633"/>
      <c r="O297" s="633"/>
      <c r="P297" s="633"/>
      <c r="Q297" s="633"/>
      <c r="R297" s="633"/>
      <c r="S297" s="633"/>
      <c r="T297" s="633"/>
      <c r="U297" s="633"/>
      <c r="V297" s="633"/>
      <c r="W297" s="633"/>
      <c r="X297" s="633"/>
      <c r="Y297" s="633"/>
      <c r="Z297" s="633"/>
    </row>
    <row r="298" spans="1:26" x14ac:dyDescent="0.2">
      <c r="A298" s="354"/>
      <c r="B298" s="158"/>
      <c r="C298" s="158"/>
      <c r="D298" s="184" t="s">
        <v>209</v>
      </c>
      <c r="E298" s="158"/>
      <c r="F298" s="358"/>
      <c r="G298" s="710"/>
      <c r="H298" s="526"/>
      <c r="I298" s="633"/>
      <c r="J298" s="633"/>
      <c r="K298" s="633"/>
      <c r="L298" s="633"/>
      <c r="M298" s="633"/>
      <c r="N298" s="633"/>
      <c r="O298" s="633"/>
      <c r="P298" s="633"/>
      <c r="Q298" s="633"/>
      <c r="R298" s="633"/>
      <c r="S298" s="633"/>
      <c r="T298" s="633"/>
      <c r="U298" s="633"/>
      <c r="V298" s="633"/>
      <c r="W298" s="633"/>
      <c r="X298" s="633"/>
      <c r="Y298" s="633"/>
      <c r="Z298" s="633"/>
    </row>
    <row r="299" spans="1:26" x14ac:dyDescent="0.2">
      <c r="A299" s="353"/>
      <c r="B299" s="158"/>
      <c r="C299" s="158"/>
      <c r="D299" s="183"/>
      <c r="E299" s="158"/>
      <c r="F299" s="357"/>
      <c r="G299" s="710"/>
      <c r="H299" s="526"/>
      <c r="I299" s="633"/>
      <c r="J299" s="633"/>
      <c r="K299" s="633"/>
      <c r="L299" s="633"/>
      <c r="M299" s="633"/>
      <c r="N299" s="633"/>
      <c r="O299" s="633"/>
      <c r="P299" s="633"/>
      <c r="Q299" s="633"/>
      <c r="R299" s="633"/>
      <c r="S299" s="633"/>
      <c r="T299" s="633"/>
      <c r="U299" s="633"/>
      <c r="V299" s="633"/>
      <c r="W299" s="633"/>
      <c r="X299" s="633"/>
      <c r="Y299" s="633"/>
      <c r="Z299" s="633"/>
    </row>
    <row r="300" spans="1:26" ht="99" x14ac:dyDescent="0.2">
      <c r="A300" s="353"/>
      <c r="B300" s="158"/>
      <c r="C300" s="158"/>
      <c r="D300" s="185" t="s">
        <v>320</v>
      </c>
      <c r="E300" s="158"/>
      <c r="F300" s="358"/>
      <c r="G300" s="710"/>
      <c r="H300" s="526"/>
      <c r="I300" s="633"/>
      <c r="J300" s="633"/>
      <c r="K300" s="633"/>
      <c r="L300" s="633"/>
      <c r="M300" s="633"/>
      <c r="N300" s="633"/>
      <c r="O300" s="633"/>
      <c r="P300" s="633"/>
      <c r="Q300" s="633"/>
      <c r="R300" s="633"/>
      <c r="S300" s="633"/>
      <c r="T300" s="633"/>
      <c r="U300" s="633"/>
      <c r="V300" s="633"/>
      <c r="W300" s="633"/>
      <c r="X300" s="633"/>
      <c r="Y300" s="633"/>
      <c r="Z300" s="633"/>
    </row>
    <row r="301" spans="1:26" x14ac:dyDescent="0.2">
      <c r="A301" s="353"/>
      <c r="B301" s="158"/>
      <c r="C301" s="158"/>
      <c r="D301" s="185"/>
      <c r="E301" s="158"/>
      <c r="F301" s="357"/>
      <c r="G301" s="710"/>
      <c r="H301" s="526"/>
      <c r="I301" s="633"/>
      <c r="J301" s="633"/>
      <c r="K301" s="633"/>
      <c r="L301" s="633"/>
      <c r="M301" s="633"/>
      <c r="N301" s="633"/>
      <c r="O301" s="633"/>
      <c r="P301" s="633"/>
      <c r="Q301" s="633"/>
      <c r="R301" s="633"/>
      <c r="S301" s="633"/>
      <c r="T301" s="633"/>
      <c r="U301" s="633"/>
      <c r="V301" s="633"/>
      <c r="W301" s="633"/>
      <c r="X301" s="633"/>
      <c r="Y301" s="633"/>
      <c r="Z301" s="633"/>
    </row>
    <row r="302" spans="1:26" ht="49.5" x14ac:dyDescent="0.2">
      <c r="A302" s="353" t="s">
        <v>483</v>
      </c>
      <c r="B302" s="158">
        <v>24.007999999999999</v>
      </c>
      <c r="C302" s="158"/>
      <c r="D302" s="186" t="s">
        <v>636</v>
      </c>
      <c r="E302" s="158"/>
      <c r="F302" s="359"/>
      <c r="G302" s="710"/>
      <c r="H302" s="526"/>
      <c r="I302" s="633"/>
      <c r="J302" s="633"/>
      <c r="K302" s="633"/>
      <c r="L302" s="633"/>
      <c r="M302" s="633"/>
      <c r="N302" s="633"/>
      <c r="O302" s="633"/>
      <c r="P302" s="633"/>
      <c r="Q302" s="633"/>
      <c r="R302" s="633"/>
      <c r="S302" s="633"/>
      <c r="T302" s="633"/>
      <c r="U302" s="633"/>
      <c r="V302" s="633"/>
      <c r="W302" s="633"/>
      <c r="X302" s="633"/>
      <c r="Y302" s="633"/>
      <c r="Z302" s="633"/>
    </row>
    <row r="303" spans="1:26" x14ac:dyDescent="0.2">
      <c r="A303" s="353"/>
      <c r="B303" s="158"/>
      <c r="C303" s="158"/>
      <c r="D303" s="185"/>
      <c r="E303" s="158"/>
      <c r="F303" s="360"/>
      <c r="G303" s="710"/>
      <c r="H303" s="526"/>
      <c r="I303" s="633"/>
      <c r="J303" s="633"/>
      <c r="K303" s="633"/>
      <c r="L303" s="633"/>
      <c r="M303" s="633"/>
      <c r="N303" s="633"/>
      <c r="O303" s="633"/>
      <c r="P303" s="633"/>
      <c r="Q303" s="633"/>
      <c r="R303" s="633"/>
      <c r="S303" s="633"/>
      <c r="T303" s="633"/>
      <c r="U303" s="633"/>
      <c r="V303" s="633"/>
      <c r="W303" s="633"/>
      <c r="X303" s="633"/>
      <c r="Y303" s="633"/>
      <c r="Z303" s="633"/>
    </row>
    <row r="304" spans="1:26" x14ac:dyDescent="0.2">
      <c r="A304" s="353" t="s">
        <v>484</v>
      </c>
      <c r="B304" s="158"/>
      <c r="C304" s="158"/>
      <c r="D304" s="183" t="s">
        <v>321</v>
      </c>
      <c r="E304" s="158" t="s">
        <v>45</v>
      </c>
      <c r="F304" s="360"/>
      <c r="G304" s="710"/>
      <c r="H304" s="537" t="s">
        <v>69</v>
      </c>
      <c r="I304" s="633"/>
      <c r="J304" s="633"/>
      <c r="K304" s="633"/>
      <c r="L304" s="633"/>
      <c r="M304" s="633"/>
      <c r="N304" s="633"/>
      <c r="O304" s="633"/>
      <c r="P304" s="633"/>
      <c r="Q304" s="633"/>
      <c r="R304" s="633"/>
      <c r="S304" s="633"/>
      <c r="T304" s="633"/>
      <c r="U304" s="633"/>
      <c r="V304" s="633"/>
      <c r="W304" s="633"/>
      <c r="X304" s="633"/>
      <c r="Y304" s="633"/>
      <c r="Z304" s="633"/>
    </row>
    <row r="305" spans="1:26" x14ac:dyDescent="0.2">
      <c r="A305" s="353"/>
      <c r="B305" s="158"/>
      <c r="C305" s="158"/>
      <c r="D305" s="183"/>
      <c r="E305" s="158"/>
      <c r="F305" s="360"/>
      <c r="G305" s="710"/>
      <c r="H305" s="526"/>
      <c r="I305" s="633"/>
      <c r="J305" s="633"/>
      <c r="K305" s="633"/>
      <c r="L305" s="633"/>
      <c r="M305" s="633"/>
      <c r="N305" s="633"/>
      <c r="O305" s="633"/>
      <c r="P305" s="633"/>
      <c r="Q305" s="633"/>
      <c r="R305" s="633"/>
      <c r="S305" s="633"/>
      <c r="T305" s="633"/>
      <c r="U305" s="633"/>
      <c r="V305" s="633"/>
      <c r="W305" s="633"/>
      <c r="X305" s="633"/>
      <c r="Y305" s="633"/>
      <c r="Z305" s="633"/>
    </row>
    <row r="306" spans="1:26" x14ac:dyDescent="0.2">
      <c r="A306" s="353" t="s">
        <v>485</v>
      </c>
      <c r="B306" s="158"/>
      <c r="C306" s="158"/>
      <c r="D306" s="183" t="s">
        <v>322</v>
      </c>
      <c r="E306" s="158" t="s">
        <v>45</v>
      </c>
      <c r="F306" s="360">
        <v>1</v>
      </c>
      <c r="G306" s="710"/>
      <c r="H306" s="526">
        <f>ROUND($F306*G306,2)</f>
        <v>0</v>
      </c>
      <c r="I306" s="633"/>
      <c r="J306" s="633"/>
      <c r="K306" s="633"/>
      <c r="L306" s="633"/>
      <c r="M306" s="633"/>
      <c r="N306" s="633"/>
      <c r="O306" s="633"/>
      <c r="P306" s="633"/>
      <c r="Q306" s="633"/>
      <c r="R306" s="633"/>
      <c r="S306" s="633"/>
      <c r="T306" s="633"/>
      <c r="U306" s="633"/>
      <c r="V306" s="633"/>
      <c r="W306" s="633"/>
      <c r="X306" s="633"/>
      <c r="Y306" s="633"/>
      <c r="Z306" s="633"/>
    </row>
    <row r="307" spans="1:26" x14ac:dyDescent="0.2">
      <c r="A307" s="353"/>
      <c r="B307" s="158"/>
      <c r="C307" s="158"/>
      <c r="D307" s="183"/>
      <c r="E307" s="158"/>
      <c r="F307" s="360"/>
      <c r="G307" s="710"/>
      <c r="H307" s="526"/>
      <c r="I307" s="633"/>
      <c r="J307" s="633"/>
      <c r="K307" s="633"/>
      <c r="L307" s="633"/>
      <c r="M307" s="633"/>
      <c r="N307" s="633"/>
      <c r="O307" s="633"/>
      <c r="P307" s="633"/>
      <c r="Q307" s="633"/>
      <c r="R307" s="633"/>
      <c r="S307" s="633"/>
      <c r="T307" s="633"/>
      <c r="U307" s="633"/>
      <c r="V307" s="633"/>
      <c r="W307" s="633"/>
      <c r="X307" s="633"/>
      <c r="Y307" s="633"/>
      <c r="Z307" s="633"/>
    </row>
    <row r="308" spans="1:26" x14ac:dyDescent="0.2">
      <c r="A308" s="353" t="s">
        <v>486</v>
      </c>
      <c r="B308" s="158"/>
      <c r="C308" s="158"/>
      <c r="D308" s="183" t="s">
        <v>323</v>
      </c>
      <c r="E308" s="158" t="s">
        <v>45</v>
      </c>
      <c r="F308" s="360"/>
      <c r="G308" s="710"/>
      <c r="H308" s="537" t="s">
        <v>69</v>
      </c>
      <c r="I308" s="633"/>
      <c r="J308" s="633"/>
      <c r="K308" s="633"/>
      <c r="L308" s="633"/>
      <c r="M308" s="633"/>
      <c r="N308" s="633"/>
      <c r="O308" s="633"/>
      <c r="P308" s="633"/>
      <c r="Q308" s="633"/>
      <c r="R308" s="633"/>
      <c r="S308" s="633"/>
      <c r="T308" s="633"/>
      <c r="U308" s="633"/>
      <c r="V308" s="633"/>
      <c r="W308" s="633"/>
      <c r="X308" s="633"/>
      <c r="Y308" s="633"/>
      <c r="Z308" s="633"/>
    </row>
    <row r="309" spans="1:26" x14ac:dyDescent="0.2">
      <c r="A309" s="353"/>
      <c r="B309" s="158"/>
      <c r="C309" s="158"/>
      <c r="D309" s="183"/>
      <c r="E309" s="158"/>
      <c r="F309" s="360"/>
      <c r="G309" s="710"/>
      <c r="H309" s="526"/>
      <c r="I309" s="633"/>
      <c r="J309" s="633"/>
      <c r="K309" s="633"/>
      <c r="L309" s="633"/>
      <c r="M309" s="633"/>
      <c r="N309" s="633"/>
      <c r="O309" s="633"/>
      <c r="P309" s="633"/>
      <c r="Q309" s="633"/>
      <c r="R309" s="633"/>
      <c r="S309" s="633"/>
      <c r="T309" s="633"/>
      <c r="U309" s="633"/>
      <c r="V309" s="633"/>
      <c r="W309" s="633"/>
      <c r="X309" s="633"/>
      <c r="Y309" s="633"/>
      <c r="Z309" s="633"/>
    </row>
    <row r="310" spans="1:26" ht="49.5" x14ac:dyDescent="0.2">
      <c r="A310" s="353" t="s">
        <v>487</v>
      </c>
      <c r="B310" s="158"/>
      <c r="C310" s="158"/>
      <c r="D310" s="186" t="s">
        <v>635</v>
      </c>
      <c r="E310" s="158"/>
      <c r="F310" s="358"/>
      <c r="G310" s="710"/>
      <c r="H310" s="526"/>
      <c r="I310" s="633"/>
      <c r="J310" s="633"/>
      <c r="K310" s="633"/>
      <c r="L310" s="633"/>
      <c r="M310" s="633"/>
      <c r="N310" s="633"/>
      <c r="O310" s="633"/>
      <c r="P310" s="633"/>
      <c r="Q310" s="633"/>
      <c r="R310" s="633"/>
      <c r="S310" s="633"/>
      <c r="T310" s="633"/>
      <c r="U310" s="633"/>
      <c r="V310" s="633"/>
      <c r="W310" s="633"/>
      <c r="X310" s="633"/>
      <c r="Y310" s="633"/>
      <c r="Z310" s="633"/>
    </row>
    <row r="311" spans="1:26" x14ac:dyDescent="0.2">
      <c r="A311" s="353"/>
      <c r="B311" s="158"/>
      <c r="C311" s="158"/>
      <c r="D311" s="185"/>
      <c r="E311" s="158"/>
      <c r="F311" s="357"/>
      <c r="G311" s="710"/>
      <c r="H311" s="526"/>
      <c r="I311" s="633"/>
      <c r="J311" s="633"/>
      <c r="K311" s="633"/>
      <c r="L311" s="633"/>
      <c r="M311" s="633"/>
      <c r="N311" s="633"/>
      <c r="O311" s="633"/>
      <c r="P311" s="633"/>
      <c r="Q311" s="633"/>
      <c r="R311" s="633"/>
      <c r="S311" s="633"/>
      <c r="T311" s="633"/>
      <c r="U311" s="633"/>
      <c r="V311" s="633"/>
      <c r="W311" s="633"/>
      <c r="X311" s="633"/>
      <c r="Y311" s="633"/>
      <c r="Z311" s="633"/>
    </row>
    <row r="312" spans="1:26" x14ac:dyDescent="0.2">
      <c r="A312" s="353" t="s">
        <v>488</v>
      </c>
      <c r="B312" s="158"/>
      <c r="C312" s="158"/>
      <c r="D312" s="185" t="s">
        <v>324</v>
      </c>
      <c r="E312" s="158" t="s">
        <v>45</v>
      </c>
      <c r="F312" s="360">
        <f>5*2</f>
        <v>10</v>
      </c>
      <c r="G312" s="710"/>
      <c r="H312" s="526">
        <f>ROUND($F312*G312,2)</f>
        <v>0</v>
      </c>
      <c r="I312" s="633"/>
      <c r="J312" s="633"/>
      <c r="K312" s="633"/>
      <c r="L312" s="633"/>
      <c r="M312" s="633"/>
      <c r="N312" s="633"/>
      <c r="O312" s="633"/>
      <c r="P312" s="633"/>
      <c r="Q312" s="633"/>
      <c r="R312" s="633"/>
      <c r="S312" s="633"/>
      <c r="T312" s="633"/>
      <c r="U312" s="633"/>
      <c r="V312" s="633"/>
      <c r="W312" s="633"/>
      <c r="X312" s="633"/>
      <c r="Y312" s="633"/>
      <c r="Z312" s="633"/>
    </row>
    <row r="313" spans="1:26" x14ac:dyDescent="0.2">
      <c r="A313" s="353"/>
      <c r="B313" s="158"/>
      <c r="C313" s="158"/>
      <c r="D313" s="185"/>
      <c r="E313" s="158"/>
      <c r="F313" s="357"/>
      <c r="G313" s="710"/>
      <c r="H313" s="526"/>
      <c r="I313" s="633"/>
      <c r="J313" s="633"/>
      <c r="K313" s="633"/>
      <c r="L313" s="633"/>
      <c r="M313" s="633"/>
      <c r="N313" s="633"/>
      <c r="O313" s="633"/>
      <c r="P313" s="633"/>
      <c r="Q313" s="633"/>
      <c r="R313" s="633"/>
      <c r="S313" s="633"/>
      <c r="T313" s="633"/>
      <c r="U313" s="633"/>
      <c r="V313" s="633"/>
      <c r="W313" s="633"/>
      <c r="X313" s="633"/>
      <c r="Y313" s="633"/>
      <c r="Z313" s="633"/>
    </row>
    <row r="314" spans="1:26" x14ac:dyDescent="0.2">
      <c r="A314" s="353" t="s">
        <v>489</v>
      </c>
      <c r="B314" s="158">
        <v>24.009</v>
      </c>
      <c r="C314" s="158"/>
      <c r="D314" s="186" t="s">
        <v>325</v>
      </c>
      <c r="E314" s="158"/>
      <c r="F314" s="358"/>
      <c r="G314" s="710"/>
      <c r="H314" s="526"/>
      <c r="I314" s="633"/>
      <c r="J314" s="633"/>
      <c r="K314" s="633"/>
      <c r="L314" s="633"/>
      <c r="M314" s="633"/>
      <c r="N314" s="633"/>
      <c r="O314" s="633"/>
      <c r="P314" s="633"/>
      <c r="Q314" s="633"/>
      <c r="R314" s="633"/>
      <c r="S314" s="633"/>
      <c r="T314" s="633"/>
      <c r="U314" s="633"/>
      <c r="V314" s="633"/>
      <c r="W314" s="633"/>
      <c r="X314" s="633"/>
      <c r="Y314" s="633"/>
      <c r="Z314" s="633"/>
    </row>
    <row r="315" spans="1:26" x14ac:dyDescent="0.2">
      <c r="A315" s="353"/>
      <c r="B315" s="158"/>
      <c r="C315" s="158"/>
      <c r="D315" s="185"/>
      <c r="E315" s="158"/>
      <c r="F315" s="357"/>
      <c r="G315" s="710"/>
      <c r="H315" s="526"/>
      <c r="I315" s="633"/>
      <c r="J315" s="633"/>
      <c r="K315" s="633"/>
      <c r="L315" s="633"/>
      <c r="M315" s="633"/>
      <c r="N315" s="633"/>
      <c r="O315" s="633"/>
      <c r="P315" s="633"/>
      <c r="Q315" s="633"/>
      <c r="R315" s="633"/>
      <c r="S315" s="633"/>
      <c r="T315" s="633"/>
      <c r="U315" s="633"/>
      <c r="V315" s="633"/>
      <c r="W315" s="633"/>
      <c r="X315" s="633"/>
      <c r="Y315" s="633"/>
      <c r="Z315" s="633"/>
    </row>
    <row r="316" spans="1:26" x14ac:dyDescent="0.2">
      <c r="A316" s="353"/>
      <c r="B316" s="158" t="s">
        <v>326</v>
      </c>
      <c r="C316" s="158"/>
      <c r="D316" s="187" t="s">
        <v>327</v>
      </c>
      <c r="E316" s="158"/>
      <c r="F316" s="358"/>
      <c r="G316" s="710"/>
      <c r="H316" s="526"/>
      <c r="I316" s="633"/>
      <c r="J316" s="633"/>
      <c r="K316" s="633"/>
      <c r="L316" s="633"/>
      <c r="M316" s="633"/>
      <c r="N316" s="633"/>
      <c r="O316" s="633"/>
      <c r="P316" s="633"/>
      <c r="Q316" s="633"/>
      <c r="R316" s="633"/>
      <c r="S316" s="633"/>
      <c r="T316" s="633"/>
      <c r="U316" s="633"/>
      <c r="V316" s="633"/>
      <c r="W316" s="633"/>
      <c r="X316" s="633"/>
      <c r="Y316" s="633"/>
      <c r="Z316" s="633"/>
    </row>
    <row r="317" spans="1:26" x14ac:dyDescent="0.2">
      <c r="A317" s="353"/>
      <c r="B317" s="158"/>
      <c r="C317" s="158"/>
      <c r="D317" s="185"/>
      <c r="E317" s="158"/>
      <c r="F317" s="357"/>
      <c r="G317" s="710"/>
      <c r="H317" s="526"/>
      <c r="I317" s="633"/>
      <c r="J317" s="633"/>
      <c r="K317" s="633"/>
      <c r="L317" s="633"/>
      <c r="M317" s="633"/>
      <c r="N317" s="633"/>
      <c r="O317" s="633"/>
      <c r="P317" s="633"/>
      <c r="Q317" s="633"/>
      <c r="R317" s="633"/>
      <c r="S317" s="633"/>
      <c r="T317" s="633"/>
      <c r="U317" s="633"/>
      <c r="V317" s="633"/>
      <c r="W317" s="633"/>
      <c r="X317" s="633"/>
      <c r="Y317" s="633"/>
      <c r="Z317" s="633"/>
    </row>
    <row r="318" spans="1:26" ht="49.5" x14ac:dyDescent="0.2">
      <c r="A318" s="353" t="s">
        <v>490</v>
      </c>
      <c r="B318" s="158"/>
      <c r="C318" s="158"/>
      <c r="D318" s="185" t="s">
        <v>663</v>
      </c>
      <c r="E318" s="158" t="s">
        <v>45</v>
      </c>
      <c r="F318" s="360">
        <v>2</v>
      </c>
      <c r="G318" s="710"/>
      <c r="H318" s="526">
        <f>ROUND($F318*G318,2)</f>
        <v>0</v>
      </c>
      <c r="I318" s="633"/>
      <c r="J318" s="633"/>
      <c r="K318" s="633"/>
      <c r="L318" s="633"/>
      <c r="M318" s="633"/>
      <c r="N318" s="633"/>
      <c r="O318" s="633"/>
      <c r="P318" s="633"/>
      <c r="Q318" s="633"/>
      <c r="R318" s="633"/>
      <c r="S318" s="633"/>
      <c r="T318" s="633"/>
      <c r="U318" s="633"/>
      <c r="V318" s="633"/>
      <c r="W318" s="633"/>
      <c r="X318" s="633"/>
      <c r="Y318" s="633"/>
      <c r="Z318" s="633"/>
    </row>
    <row r="319" spans="1:26" x14ac:dyDescent="0.2">
      <c r="A319" s="353"/>
      <c r="B319" s="158"/>
      <c r="C319" s="158"/>
      <c r="D319" s="185"/>
      <c r="E319" s="158"/>
      <c r="F319" s="357"/>
      <c r="G319" s="710"/>
      <c r="H319" s="526"/>
      <c r="I319" s="633"/>
      <c r="J319" s="633"/>
      <c r="K319" s="633"/>
      <c r="L319" s="633"/>
      <c r="M319" s="633"/>
      <c r="N319" s="633"/>
      <c r="O319" s="633"/>
      <c r="P319" s="633"/>
      <c r="Q319" s="633"/>
      <c r="R319" s="633"/>
      <c r="S319" s="633"/>
      <c r="T319" s="633"/>
      <c r="U319" s="633"/>
      <c r="V319" s="633"/>
      <c r="W319" s="633"/>
      <c r="X319" s="633"/>
      <c r="Y319" s="633"/>
      <c r="Z319" s="633"/>
    </row>
    <row r="320" spans="1:26" ht="49.5" x14ac:dyDescent="0.2">
      <c r="A320" s="353" t="s">
        <v>491</v>
      </c>
      <c r="B320" s="158" t="s">
        <v>328</v>
      </c>
      <c r="C320" s="158"/>
      <c r="D320" s="171" t="s">
        <v>628</v>
      </c>
      <c r="E320" s="158"/>
      <c r="F320" s="358"/>
      <c r="G320" s="710"/>
      <c r="H320" s="526"/>
      <c r="I320" s="633"/>
      <c r="J320" s="633"/>
      <c r="K320" s="633"/>
      <c r="L320" s="633"/>
      <c r="M320" s="633"/>
      <c r="N320" s="633"/>
      <c r="O320" s="633"/>
      <c r="P320" s="633"/>
      <c r="Q320" s="633"/>
      <c r="R320" s="633"/>
      <c r="S320" s="633"/>
      <c r="T320" s="633"/>
      <c r="U320" s="633"/>
      <c r="V320" s="633"/>
      <c r="W320" s="633"/>
      <c r="X320" s="633"/>
      <c r="Y320" s="633"/>
      <c r="Z320" s="633"/>
    </row>
    <row r="321" spans="1:26" x14ac:dyDescent="0.2">
      <c r="A321" s="353"/>
      <c r="B321" s="158"/>
      <c r="C321" s="158"/>
      <c r="D321" s="171"/>
      <c r="E321" s="158"/>
      <c r="F321" s="358"/>
      <c r="G321" s="710"/>
      <c r="H321" s="526"/>
      <c r="I321" s="633"/>
      <c r="J321" s="633"/>
      <c r="K321" s="633"/>
      <c r="L321" s="633"/>
      <c r="M321" s="633"/>
      <c r="N321" s="633"/>
      <c r="O321" s="633"/>
      <c r="P321" s="633"/>
      <c r="Q321" s="633"/>
      <c r="R321" s="633"/>
      <c r="S321" s="633"/>
      <c r="T321" s="633"/>
      <c r="U321" s="633"/>
      <c r="V321" s="633"/>
      <c r="W321" s="633"/>
      <c r="X321" s="633"/>
      <c r="Y321" s="633"/>
      <c r="Z321" s="633"/>
    </row>
    <row r="322" spans="1:26" ht="33" x14ac:dyDescent="0.2">
      <c r="A322" s="353" t="s">
        <v>492</v>
      </c>
      <c r="B322" s="158"/>
      <c r="C322" s="158"/>
      <c r="D322" s="185" t="s">
        <v>329</v>
      </c>
      <c r="E322" s="158" t="s">
        <v>45</v>
      </c>
      <c r="F322" s="360"/>
      <c r="G322" s="710"/>
      <c r="H322" s="537" t="s">
        <v>69</v>
      </c>
      <c r="I322" s="633"/>
      <c r="J322" s="633"/>
      <c r="K322" s="633"/>
      <c r="L322" s="633"/>
      <c r="M322" s="633"/>
      <c r="N322" s="633"/>
      <c r="O322" s="633"/>
      <c r="P322" s="633"/>
      <c r="Q322" s="633"/>
      <c r="R322" s="633"/>
      <c r="S322" s="633"/>
      <c r="T322" s="633"/>
      <c r="U322" s="633"/>
      <c r="V322" s="633"/>
      <c r="W322" s="633"/>
      <c r="X322" s="633"/>
      <c r="Y322" s="633"/>
      <c r="Z322" s="633"/>
    </row>
    <row r="323" spans="1:26" x14ac:dyDescent="0.2">
      <c r="A323" s="353"/>
      <c r="B323" s="158"/>
      <c r="C323" s="158"/>
      <c r="D323" s="185"/>
      <c r="E323" s="158"/>
      <c r="F323" s="357"/>
      <c r="G323" s="710"/>
      <c r="H323" s="526"/>
      <c r="I323" s="633"/>
      <c r="J323" s="633"/>
      <c r="K323" s="633"/>
      <c r="L323" s="633"/>
      <c r="M323" s="633"/>
      <c r="N323" s="633"/>
      <c r="O323" s="633"/>
      <c r="P323" s="633"/>
      <c r="Q323" s="633"/>
      <c r="R323" s="633"/>
      <c r="S323" s="633"/>
      <c r="T323" s="633"/>
      <c r="U323" s="633"/>
      <c r="V323" s="633"/>
      <c r="W323" s="633"/>
      <c r="X323" s="633"/>
      <c r="Y323" s="633"/>
      <c r="Z323" s="633"/>
    </row>
    <row r="324" spans="1:26" ht="33" x14ac:dyDescent="0.2">
      <c r="A324" s="353" t="s">
        <v>493</v>
      </c>
      <c r="B324" s="158"/>
      <c r="C324" s="158"/>
      <c r="D324" s="183" t="s">
        <v>330</v>
      </c>
      <c r="E324" s="158" t="s">
        <v>45</v>
      </c>
      <c r="F324" s="360"/>
      <c r="G324" s="710"/>
      <c r="H324" s="537" t="s">
        <v>69</v>
      </c>
      <c r="I324" s="633"/>
      <c r="J324" s="633"/>
      <c r="K324" s="633"/>
      <c r="L324" s="633"/>
      <c r="M324" s="633"/>
      <c r="N324" s="633"/>
      <c r="O324" s="633"/>
      <c r="P324" s="633"/>
      <c r="Q324" s="633"/>
      <c r="R324" s="633"/>
      <c r="S324" s="633"/>
      <c r="T324" s="633"/>
      <c r="U324" s="633"/>
      <c r="V324" s="633"/>
      <c r="W324" s="633"/>
      <c r="X324" s="633"/>
      <c r="Y324" s="633"/>
      <c r="Z324" s="633"/>
    </row>
    <row r="325" spans="1:26" x14ac:dyDescent="0.2">
      <c r="A325" s="353"/>
      <c r="B325" s="158"/>
      <c r="C325" s="158"/>
      <c r="D325" s="183"/>
      <c r="E325" s="158"/>
      <c r="F325" s="357"/>
      <c r="G325" s="710"/>
      <c r="H325" s="526"/>
      <c r="I325" s="633"/>
      <c r="J325" s="633"/>
      <c r="K325" s="633"/>
      <c r="L325" s="633"/>
      <c r="M325" s="633"/>
      <c r="N325" s="633"/>
      <c r="O325" s="633"/>
      <c r="P325" s="633"/>
      <c r="Q325" s="633"/>
      <c r="R325" s="633"/>
      <c r="S325" s="633"/>
      <c r="T325" s="633"/>
      <c r="U325" s="633"/>
      <c r="V325" s="633"/>
      <c r="W325" s="633"/>
      <c r="X325" s="633"/>
      <c r="Y325" s="633"/>
      <c r="Z325" s="633"/>
    </row>
    <row r="326" spans="1:26" x14ac:dyDescent="0.3">
      <c r="A326" s="298"/>
      <c r="B326" s="68"/>
      <c r="C326" s="68"/>
      <c r="D326" s="69" t="s">
        <v>643</v>
      </c>
      <c r="E326" s="70"/>
      <c r="F326" s="313"/>
      <c r="G326" s="713"/>
      <c r="H326" s="491">
        <f>SUM(H295:H317)</f>
        <v>0</v>
      </c>
      <c r="I326" s="633"/>
      <c r="J326" s="633"/>
      <c r="K326" s="633"/>
      <c r="L326" s="633"/>
      <c r="M326" s="633"/>
      <c r="N326" s="633"/>
      <c r="O326" s="633"/>
      <c r="P326" s="633"/>
      <c r="Q326" s="633"/>
      <c r="R326" s="633"/>
      <c r="S326" s="633"/>
      <c r="T326" s="633"/>
      <c r="U326" s="633"/>
      <c r="V326" s="633"/>
      <c r="W326" s="633"/>
      <c r="X326" s="633"/>
      <c r="Y326" s="633"/>
      <c r="Z326" s="633"/>
    </row>
    <row r="327" spans="1:26" x14ac:dyDescent="0.3">
      <c r="A327" s="299"/>
      <c r="B327" s="72"/>
      <c r="C327" s="72"/>
      <c r="D327" s="73"/>
      <c r="E327" s="74"/>
      <c r="F327" s="314"/>
      <c r="G327" s="712"/>
      <c r="H327" s="492"/>
      <c r="I327" s="633"/>
      <c r="J327" s="633"/>
      <c r="K327" s="633"/>
      <c r="L327" s="633"/>
      <c r="M327" s="633"/>
      <c r="N327" s="633"/>
      <c r="O327" s="633"/>
      <c r="P327" s="633"/>
      <c r="Q327" s="633"/>
      <c r="R327" s="633"/>
      <c r="S327" s="633"/>
      <c r="T327" s="633"/>
      <c r="U327" s="633"/>
      <c r="V327" s="633"/>
      <c r="W327" s="633"/>
      <c r="X327" s="633"/>
      <c r="Y327" s="633"/>
      <c r="Z327" s="633"/>
    </row>
    <row r="328" spans="1:26" x14ac:dyDescent="0.3">
      <c r="A328" s="298"/>
      <c r="B328" s="68"/>
      <c r="C328" s="68"/>
      <c r="D328" s="69"/>
      <c r="E328" s="70"/>
      <c r="F328" s="313"/>
      <c r="G328" s="713"/>
      <c r="H328" s="491"/>
      <c r="I328" s="633"/>
      <c r="J328" s="633"/>
      <c r="K328" s="633"/>
      <c r="L328" s="633"/>
      <c r="M328" s="633"/>
      <c r="N328" s="633"/>
      <c r="O328" s="633"/>
      <c r="P328" s="633"/>
      <c r="Q328" s="633"/>
      <c r="R328" s="633"/>
      <c r="S328" s="633"/>
      <c r="T328" s="633"/>
      <c r="U328" s="633"/>
      <c r="V328" s="633"/>
      <c r="W328" s="633"/>
      <c r="X328" s="633"/>
      <c r="Y328" s="633"/>
      <c r="Z328" s="633"/>
    </row>
    <row r="329" spans="1:26" x14ac:dyDescent="0.3">
      <c r="A329" s="298"/>
      <c r="B329" s="68"/>
      <c r="C329" s="68"/>
      <c r="D329" s="69" t="s">
        <v>644</v>
      </c>
      <c r="E329" s="70"/>
      <c r="F329" s="313"/>
      <c r="G329" s="713"/>
      <c r="H329" s="491">
        <f>H326</f>
        <v>0</v>
      </c>
      <c r="I329" s="633"/>
      <c r="J329" s="633"/>
      <c r="K329" s="633"/>
      <c r="L329" s="633"/>
      <c r="M329" s="633"/>
      <c r="N329" s="633"/>
      <c r="O329" s="633"/>
      <c r="P329" s="633"/>
      <c r="Q329" s="633"/>
      <c r="R329" s="633"/>
      <c r="S329" s="633"/>
      <c r="T329" s="633"/>
      <c r="U329" s="633"/>
      <c r="V329" s="633"/>
      <c r="W329" s="633"/>
      <c r="X329" s="633"/>
      <c r="Y329" s="633"/>
      <c r="Z329" s="633"/>
    </row>
    <row r="330" spans="1:26" x14ac:dyDescent="0.2">
      <c r="A330" s="353"/>
      <c r="B330" s="158"/>
      <c r="C330" s="158"/>
      <c r="D330" s="183"/>
      <c r="E330" s="158"/>
      <c r="F330" s="357"/>
      <c r="G330" s="710"/>
      <c r="H330" s="526"/>
      <c r="I330" s="633"/>
      <c r="J330" s="633"/>
      <c r="K330" s="633"/>
      <c r="L330" s="633"/>
      <c r="M330" s="633"/>
      <c r="N330" s="633"/>
      <c r="O330" s="633"/>
      <c r="P330" s="633"/>
      <c r="Q330" s="633"/>
      <c r="R330" s="633"/>
      <c r="S330" s="633"/>
      <c r="T330" s="633"/>
      <c r="U330" s="633"/>
      <c r="V330" s="633"/>
      <c r="W330" s="633"/>
      <c r="X330" s="633"/>
      <c r="Y330" s="633"/>
      <c r="Z330" s="633"/>
    </row>
    <row r="331" spans="1:26" ht="33" x14ac:dyDescent="0.2">
      <c r="A331" s="353" t="s">
        <v>494</v>
      </c>
      <c r="B331" s="158"/>
      <c r="C331" s="158"/>
      <c r="D331" s="183" t="s">
        <v>331</v>
      </c>
      <c r="E331" s="158" t="s">
        <v>45</v>
      </c>
      <c r="F331" s="360"/>
      <c r="G331" s="710"/>
      <c r="H331" s="537" t="s">
        <v>69</v>
      </c>
      <c r="I331" s="633"/>
      <c r="J331" s="633"/>
      <c r="K331" s="633"/>
      <c r="L331" s="633"/>
      <c r="M331" s="633"/>
      <c r="N331" s="633"/>
      <c r="O331" s="633"/>
      <c r="P331" s="633"/>
      <c r="Q331" s="633"/>
      <c r="R331" s="633"/>
      <c r="S331" s="633"/>
      <c r="T331" s="633"/>
      <c r="U331" s="633"/>
      <c r="V331" s="633"/>
      <c r="W331" s="633"/>
      <c r="X331" s="633"/>
      <c r="Y331" s="633"/>
      <c r="Z331" s="633"/>
    </row>
    <row r="332" spans="1:26" x14ac:dyDescent="0.2">
      <c r="A332" s="353"/>
      <c r="B332" s="158"/>
      <c r="C332" s="158"/>
      <c r="D332" s="183"/>
      <c r="E332" s="158"/>
      <c r="F332" s="357"/>
      <c r="G332" s="710"/>
      <c r="H332" s="526"/>
      <c r="I332" s="633"/>
      <c r="J332" s="633"/>
      <c r="K332" s="633"/>
      <c r="L332" s="633"/>
      <c r="M332" s="633"/>
      <c r="N332" s="633"/>
      <c r="O332" s="633"/>
      <c r="P332" s="633"/>
      <c r="Q332" s="633"/>
      <c r="R332" s="633"/>
      <c r="S332" s="633"/>
      <c r="T332" s="633"/>
      <c r="U332" s="633"/>
      <c r="V332" s="633"/>
      <c r="W332" s="633"/>
      <c r="X332" s="633"/>
      <c r="Y332" s="633"/>
      <c r="Z332" s="633"/>
    </row>
    <row r="333" spans="1:26" x14ac:dyDescent="0.2">
      <c r="A333" s="353"/>
      <c r="B333" s="158"/>
      <c r="C333" s="158"/>
      <c r="D333" s="186"/>
      <c r="E333" s="158"/>
      <c r="F333" s="358"/>
      <c r="G333" s="710"/>
      <c r="H333" s="526"/>
      <c r="I333" s="633"/>
      <c r="J333" s="633"/>
      <c r="K333" s="633"/>
      <c r="L333" s="633"/>
      <c r="M333" s="633"/>
      <c r="N333" s="633"/>
      <c r="O333" s="633"/>
      <c r="P333" s="633"/>
      <c r="Q333" s="633"/>
      <c r="R333" s="633"/>
      <c r="S333" s="633"/>
      <c r="T333" s="633"/>
      <c r="U333" s="633"/>
      <c r="V333" s="633"/>
      <c r="W333" s="633"/>
      <c r="X333" s="633"/>
      <c r="Y333" s="633"/>
      <c r="Z333" s="633"/>
    </row>
    <row r="334" spans="1:26" x14ac:dyDescent="0.2">
      <c r="A334" s="353"/>
      <c r="B334" s="158"/>
      <c r="C334" s="158"/>
      <c r="D334" s="185"/>
      <c r="E334" s="158"/>
      <c r="F334" s="357"/>
      <c r="G334" s="710"/>
      <c r="H334" s="526"/>
      <c r="I334" s="633"/>
      <c r="J334" s="633"/>
      <c r="K334" s="633"/>
      <c r="L334" s="633"/>
      <c r="M334" s="633"/>
      <c r="N334" s="633"/>
      <c r="O334" s="633"/>
      <c r="P334" s="633"/>
      <c r="Q334" s="633"/>
      <c r="R334" s="633"/>
      <c r="S334" s="633"/>
      <c r="T334" s="633"/>
      <c r="U334" s="633"/>
      <c r="V334" s="633"/>
      <c r="W334" s="633"/>
      <c r="X334" s="633"/>
      <c r="Y334" s="633"/>
      <c r="Z334" s="633"/>
    </row>
    <row r="335" spans="1:26" x14ac:dyDescent="0.2">
      <c r="A335" s="353"/>
      <c r="B335" s="158"/>
      <c r="C335" s="158"/>
      <c r="D335" s="171"/>
      <c r="E335" s="158"/>
      <c r="F335" s="358"/>
      <c r="G335" s="710"/>
      <c r="H335" s="526"/>
      <c r="I335" s="633"/>
      <c r="J335" s="633"/>
      <c r="K335" s="633"/>
      <c r="L335" s="633"/>
      <c r="M335" s="633"/>
      <c r="N335" s="633"/>
      <c r="O335" s="633"/>
      <c r="P335" s="633"/>
      <c r="Q335" s="633"/>
      <c r="R335" s="633"/>
      <c r="S335" s="633"/>
      <c r="T335" s="633"/>
      <c r="U335" s="633"/>
      <c r="V335" s="633"/>
      <c r="W335" s="633"/>
      <c r="X335" s="633"/>
      <c r="Y335" s="633"/>
      <c r="Z335" s="633"/>
    </row>
    <row r="336" spans="1:26" x14ac:dyDescent="0.2">
      <c r="A336" s="353"/>
      <c r="B336" s="158"/>
      <c r="C336" s="158"/>
      <c r="D336" s="185"/>
      <c r="E336" s="158"/>
      <c r="F336" s="357"/>
      <c r="G336" s="710"/>
      <c r="H336" s="526"/>
      <c r="I336" s="633"/>
      <c r="J336" s="633"/>
      <c r="K336" s="633"/>
      <c r="L336" s="633"/>
      <c r="M336" s="633"/>
      <c r="N336" s="633"/>
      <c r="O336" s="633"/>
      <c r="P336" s="633"/>
      <c r="Q336" s="633"/>
      <c r="R336" s="633"/>
      <c r="S336" s="633"/>
      <c r="T336" s="633"/>
      <c r="U336" s="633"/>
      <c r="V336" s="633"/>
      <c r="W336" s="633"/>
      <c r="X336" s="633"/>
      <c r="Y336" s="633"/>
      <c r="Z336" s="633"/>
    </row>
    <row r="337" spans="1:26" x14ac:dyDescent="0.2">
      <c r="A337" s="353"/>
      <c r="B337" s="158"/>
      <c r="C337" s="158"/>
      <c r="D337" s="185"/>
      <c r="E337" s="158"/>
      <c r="F337" s="360"/>
      <c r="G337" s="710"/>
      <c r="H337" s="526"/>
      <c r="I337" s="633"/>
      <c r="J337" s="633"/>
      <c r="K337" s="633"/>
      <c r="L337" s="633"/>
      <c r="M337" s="633"/>
      <c r="N337" s="633"/>
      <c r="O337" s="633"/>
      <c r="P337" s="633"/>
      <c r="Q337" s="633"/>
      <c r="R337" s="633"/>
      <c r="S337" s="633"/>
      <c r="T337" s="633"/>
      <c r="U337" s="633"/>
      <c r="V337" s="633"/>
      <c r="W337" s="633"/>
      <c r="X337" s="633"/>
      <c r="Y337" s="633"/>
      <c r="Z337" s="633"/>
    </row>
    <row r="338" spans="1:26" x14ac:dyDescent="0.2">
      <c r="A338" s="353"/>
      <c r="B338" s="158"/>
      <c r="C338" s="158"/>
      <c r="D338" s="185"/>
      <c r="E338" s="158"/>
      <c r="F338" s="357"/>
      <c r="G338" s="710"/>
      <c r="H338" s="526"/>
      <c r="I338" s="633"/>
      <c r="J338" s="633"/>
      <c r="K338" s="633"/>
      <c r="L338" s="633"/>
      <c r="M338" s="633"/>
      <c r="N338" s="633"/>
      <c r="O338" s="633"/>
      <c r="P338" s="633"/>
      <c r="Q338" s="633"/>
      <c r="R338" s="633"/>
      <c r="S338" s="633"/>
      <c r="T338" s="633"/>
      <c r="U338" s="633"/>
      <c r="V338" s="633"/>
      <c r="W338" s="633"/>
      <c r="X338" s="633"/>
      <c r="Y338" s="633"/>
      <c r="Z338" s="633"/>
    </row>
    <row r="339" spans="1:26" x14ac:dyDescent="0.2">
      <c r="A339" s="353"/>
      <c r="B339" s="158"/>
      <c r="C339" s="158"/>
      <c r="D339" s="185"/>
      <c r="E339" s="158"/>
      <c r="F339" s="360"/>
      <c r="G339" s="710"/>
      <c r="H339" s="526"/>
      <c r="I339" s="633"/>
      <c r="J339" s="633"/>
      <c r="K339" s="633"/>
      <c r="L339" s="633"/>
      <c r="M339" s="633"/>
      <c r="N339" s="633"/>
      <c r="O339" s="633"/>
      <c r="P339" s="633"/>
      <c r="Q339" s="633"/>
      <c r="R339" s="633"/>
      <c r="S339" s="633"/>
      <c r="T339" s="633"/>
      <c r="U339" s="633"/>
      <c r="V339" s="633"/>
      <c r="W339" s="633"/>
      <c r="X339" s="633"/>
      <c r="Y339" s="633"/>
      <c r="Z339" s="633"/>
    </row>
    <row r="340" spans="1:26" x14ac:dyDescent="0.2">
      <c r="A340" s="353"/>
      <c r="B340" s="158"/>
      <c r="C340" s="158"/>
      <c r="D340" s="185"/>
      <c r="E340" s="158"/>
      <c r="F340" s="357"/>
      <c r="G340" s="710"/>
      <c r="H340" s="526"/>
      <c r="I340" s="633"/>
      <c r="J340" s="633"/>
      <c r="K340" s="633"/>
      <c r="L340" s="633"/>
      <c r="M340" s="633"/>
      <c r="N340" s="633"/>
      <c r="O340" s="633"/>
      <c r="P340" s="633"/>
      <c r="Q340" s="633"/>
      <c r="R340" s="633"/>
      <c r="S340" s="633"/>
      <c r="T340" s="633"/>
      <c r="U340" s="633"/>
      <c r="V340" s="633"/>
      <c r="W340" s="633"/>
      <c r="X340" s="633"/>
      <c r="Y340" s="633"/>
      <c r="Z340" s="633"/>
    </row>
    <row r="341" spans="1:26" x14ac:dyDescent="0.2">
      <c r="A341" s="353"/>
      <c r="B341" s="158"/>
      <c r="C341" s="158"/>
      <c r="D341" s="186"/>
      <c r="E341" s="158"/>
      <c r="F341" s="358"/>
      <c r="G341" s="710"/>
      <c r="H341" s="526"/>
      <c r="I341" s="633"/>
      <c r="J341" s="633"/>
      <c r="K341" s="633"/>
      <c r="L341" s="633"/>
      <c r="M341" s="633"/>
      <c r="N341" s="633"/>
      <c r="O341" s="633"/>
      <c r="P341" s="633"/>
      <c r="Q341" s="633"/>
      <c r="R341" s="633"/>
      <c r="S341" s="633"/>
      <c r="T341" s="633"/>
      <c r="U341" s="633"/>
      <c r="V341" s="633"/>
      <c r="W341" s="633"/>
      <c r="X341" s="633"/>
      <c r="Y341" s="633"/>
      <c r="Z341" s="633"/>
    </row>
    <row r="342" spans="1:26" x14ac:dyDescent="0.2">
      <c r="A342" s="353"/>
      <c r="B342" s="158"/>
      <c r="C342" s="158"/>
      <c r="D342" s="185"/>
      <c r="E342" s="158"/>
      <c r="F342" s="357"/>
      <c r="G342" s="710"/>
      <c r="H342" s="526"/>
      <c r="I342" s="633"/>
      <c r="J342" s="633"/>
      <c r="K342" s="633"/>
      <c r="L342" s="633"/>
      <c r="M342" s="633"/>
      <c r="N342" s="633"/>
      <c r="O342" s="633"/>
      <c r="P342" s="633"/>
      <c r="Q342" s="633"/>
      <c r="R342" s="633"/>
      <c r="S342" s="633"/>
      <c r="T342" s="633"/>
      <c r="U342" s="633"/>
      <c r="V342" s="633"/>
      <c r="W342" s="633"/>
      <c r="X342" s="633"/>
      <c r="Y342" s="633"/>
      <c r="Z342" s="633"/>
    </row>
    <row r="343" spans="1:26" x14ac:dyDescent="0.2">
      <c r="A343" s="353"/>
      <c r="B343" s="158"/>
      <c r="C343" s="158"/>
      <c r="D343" s="183"/>
      <c r="E343" s="158"/>
      <c r="F343" s="360"/>
      <c r="G343" s="710"/>
      <c r="H343" s="526"/>
      <c r="I343" s="633"/>
      <c r="J343" s="633"/>
      <c r="K343" s="633"/>
      <c r="L343" s="633"/>
      <c r="M343" s="633"/>
      <c r="N343" s="633"/>
      <c r="O343" s="633"/>
      <c r="P343" s="633"/>
      <c r="Q343" s="633"/>
      <c r="R343" s="633"/>
      <c r="S343" s="633"/>
      <c r="T343" s="633"/>
      <c r="U343" s="633"/>
      <c r="V343" s="633"/>
      <c r="W343" s="633"/>
      <c r="X343" s="633"/>
      <c r="Y343" s="633"/>
      <c r="Z343" s="633"/>
    </row>
    <row r="344" spans="1:26" x14ac:dyDescent="0.2">
      <c r="A344" s="353"/>
      <c r="B344" s="158"/>
      <c r="C344" s="158"/>
      <c r="D344" s="183"/>
      <c r="E344" s="158"/>
      <c r="F344" s="360"/>
      <c r="G344" s="710"/>
      <c r="H344" s="526"/>
      <c r="I344" s="633"/>
      <c r="J344" s="633"/>
      <c r="K344" s="633"/>
      <c r="L344" s="633"/>
      <c r="M344" s="633"/>
      <c r="N344" s="633"/>
      <c r="O344" s="633"/>
      <c r="P344" s="633"/>
      <c r="Q344" s="633"/>
      <c r="R344" s="633"/>
      <c r="S344" s="633"/>
      <c r="T344" s="633"/>
      <c r="U344" s="633"/>
      <c r="V344" s="633"/>
      <c r="W344" s="633"/>
      <c r="X344" s="633"/>
      <c r="Y344" s="633"/>
      <c r="Z344" s="633"/>
    </row>
    <row r="345" spans="1:26" x14ac:dyDescent="0.2">
      <c r="A345" s="353"/>
      <c r="B345" s="158"/>
      <c r="C345" s="158"/>
      <c r="D345" s="183"/>
      <c r="E345" s="158"/>
      <c r="F345" s="360"/>
      <c r="G345" s="710"/>
      <c r="H345" s="526"/>
      <c r="I345" s="633"/>
      <c r="J345" s="633"/>
      <c r="K345" s="633"/>
      <c r="L345" s="633"/>
      <c r="M345" s="633"/>
      <c r="N345" s="633"/>
      <c r="O345" s="633"/>
      <c r="P345" s="633"/>
      <c r="Q345" s="633"/>
      <c r="R345" s="633"/>
      <c r="S345" s="633"/>
      <c r="T345" s="633"/>
      <c r="U345" s="633"/>
      <c r="V345" s="633"/>
      <c r="W345" s="633"/>
      <c r="X345" s="633"/>
      <c r="Y345" s="633"/>
      <c r="Z345" s="633"/>
    </row>
    <row r="346" spans="1:26" x14ac:dyDescent="0.2">
      <c r="A346" s="353"/>
      <c r="B346" s="158"/>
      <c r="C346" s="158"/>
      <c r="D346" s="183"/>
      <c r="E346" s="158"/>
      <c r="F346" s="360"/>
      <c r="G346" s="710"/>
      <c r="H346" s="526"/>
      <c r="I346" s="633"/>
      <c r="J346" s="633"/>
      <c r="K346" s="633"/>
      <c r="L346" s="633"/>
      <c r="M346" s="633"/>
      <c r="N346" s="633"/>
      <c r="O346" s="633"/>
      <c r="P346" s="633"/>
      <c r="Q346" s="633"/>
      <c r="R346" s="633"/>
      <c r="S346" s="633"/>
      <c r="T346" s="633"/>
      <c r="U346" s="633"/>
      <c r="V346" s="633"/>
      <c r="W346" s="633"/>
      <c r="X346" s="633"/>
      <c r="Y346" s="633"/>
      <c r="Z346" s="633"/>
    </row>
    <row r="347" spans="1:26" x14ac:dyDescent="0.2">
      <c r="A347" s="353"/>
      <c r="B347" s="158"/>
      <c r="C347" s="158"/>
      <c r="D347" s="183"/>
      <c r="E347" s="158"/>
      <c r="F347" s="360"/>
      <c r="G347" s="710"/>
      <c r="H347" s="526"/>
      <c r="I347" s="633"/>
      <c r="J347" s="633"/>
      <c r="K347" s="633"/>
      <c r="L347" s="633"/>
      <c r="M347" s="633"/>
      <c r="N347" s="633"/>
      <c r="O347" s="633"/>
      <c r="P347" s="633"/>
      <c r="Q347" s="633"/>
      <c r="R347" s="633"/>
      <c r="S347" s="633"/>
      <c r="T347" s="633"/>
      <c r="U347" s="633"/>
      <c r="V347" s="633"/>
      <c r="W347" s="633"/>
      <c r="X347" s="633"/>
      <c r="Y347" s="633"/>
      <c r="Z347" s="633"/>
    </row>
    <row r="348" spans="1:26" x14ac:dyDescent="0.2">
      <c r="A348" s="353"/>
      <c r="B348" s="158"/>
      <c r="C348" s="158"/>
      <c r="D348" s="183"/>
      <c r="E348" s="158"/>
      <c r="F348" s="360"/>
      <c r="G348" s="710"/>
      <c r="H348" s="526"/>
      <c r="I348" s="633"/>
      <c r="J348" s="633"/>
      <c r="K348" s="633"/>
      <c r="L348" s="633"/>
      <c r="M348" s="633"/>
      <c r="N348" s="633"/>
      <c r="O348" s="633"/>
      <c r="P348" s="633"/>
      <c r="Q348" s="633"/>
      <c r="R348" s="633"/>
      <c r="S348" s="633"/>
      <c r="T348" s="633"/>
      <c r="U348" s="633"/>
      <c r="V348" s="633"/>
      <c r="W348" s="633"/>
      <c r="X348" s="633"/>
      <c r="Y348" s="633"/>
      <c r="Z348" s="633"/>
    </row>
    <row r="349" spans="1:26" x14ac:dyDescent="0.2">
      <c r="A349" s="353"/>
      <c r="B349" s="158"/>
      <c r="C349" s="158"/>
      <c r="D349" s="183"/>
      <c r="E349" s="158"/>
      <c r="F349" s="360"/>
      <c r="G349" s="710"/>
      <c r="H349" s="526"/>
      <c r="I349" s="633"/>
      <c r="J349" s="633"/>
      <c r="K349" s="633"/>
      <c r="L349" s="633"/>
      <c r="M349" s="633"/>
      <c r="N349" s="633"/>
      <c r="O349" s="633"/>
      <c r="P349" s="633"/>
      <c r="Q349" s="633"/>
      <c r="R349" s="633"/>
      <c r="S349" s="633"/>
      <c r="T349" s="633"/>
      <c r="U349" s="633"/>
      <c r="V349" s="633"/>
      <c r="W349" s="633"/>
      <c r="X349" s="633"/>
      <c r="Y349" s="633"/>
      <c r="Z349" s="633"/>
    </row>
    <row r="350" spans="1:26" x14ac:dyDescent="0.2">
      <c r="A350" s="353"/>
      <c r="B350" s="158"/>
      <c r="C350" s="158"/>
      <c r="D350" s="183"/>
      <c r="E350" s="158"/>
      <c r="F350" s="360"/>
      <c r="G350" s="710"/>
      <c r="H350" s="526"/>
      <c r="I350" s="633"/>
      <c r="J350" s="633"/>
      <c r="K350" s="633"/>
      <c r="L350" s="633"/>
      <c r="M350" s="633"/>
      <c r="N350" s="633"/>
      <c r="O350" s="633"/>
      <c r="P350" s="633"/>
      <c r="Q350" s="633"/>
      <c r="R350" s="633"/>
      <c r="S350" s="633"/>
      <c r="T350" s="633"/>
      <c r="U350" s="633"/>
      <c r="V350" s="633"/>
      <c r="W350" s="633"/>
      <c r="X350" s="633"/>
      <c r="Y350" s="633"/>
      <c r="Z350" s="633"/>
    </row>
    <row r="351" spans="1:26" x14ac:dyDescent="0.2">
      <c r="A351" s="353"/>
      <c r="B351" s="158"/>
      <c r="C351" s="158"/>
      <c r="D351" s="183"/>
      <c r="E351" s="158"/>
      <c r="F351" s="360"/>
      <c r="G351" s="710"/>
      <c r="H351" s="526"/>
      <c r="I351" s="633"/>
      <c r="J351" s="633"/>
      <c r="K351" s="633"/>
      <c r="L351" s="633"/>
      <c r="M351" s="633"/>
      <c r="N351" s="633"/>
      <c r="O351" s="633"/>
      <c r="P351" s="633"/>
      <c r="Q351" s="633"/>
      <c r="R351" s="633"/>
      <c r="S351" s="633"/>
      <c r="T351" s="633"/>
      <c r="U351" s="633"/>
      <c r="V351" s="633"/>
      <c r="W351" s="633"/>
      <c r="X351" s="633"/>
      <c r="Y351" s="633"/>
      <c r="Z351" s="633"/>
    </row>
    <row r="352" spans="1:26" x14ac:dyDescent="0.2">
      <c r="A352" s="353"/>
      <c r="B352" s="158"/>
      <c r="C352" s="158"/>
      <c r="D352" s="183"/>
      <c r="E352" s="158"/>
      <c r="F352" s="360"/>
      <c r="G352" s="710"/>
      <c r="H352" s="526"/>
      <c r="I352" s="633"/>
      <c r="J352" s="633"/>
      <c r="K352" s="633"/>
      <c r="L352" s="633"/>
      <c r="M352" s="633"/>
      <c r="N352" s="633"/>
      <c r="O352" s="633"/>
      <c r="P352" s="633"/>
      <c r="Q352" s="633"/>
      <c r="R352" s="633"/>
      <c r="S352" s="633"/>
      <c r="T352" s="633"/>
      <c r="U352" s="633"/>
      <c r="V352" s="633"/>
      <c r="W352" s="633"/>
      <c r="X352" s="633"/>
      <c r="Y352" s="633"/>
      <c r="Z352" s="633"/>
    </row>
    <row r="353" spans="1:26" x14ac:dyDescent="0.2">
      <c r="A353" s="353"/>
      <c r="B353" s="158"/>
      <c r="C353" s="158"/>
      <c r="D353" s="183"/>
      <c r="E353" s="158"/>
      <c r="F353" s="360"/>
      <c r="G353" s="710"/>
      <c r="H353" s="526"/>
      <c r="I353" s="633"/>
      <c r="J353" s="633"/>
      <c r="K353" s="633"/>
      <c r="L353" s="633"/>
      <c r="M353" s="633"/>
      <c r="N353" s="633"/>
      <c r="O353" s="633"/>
      <c r="P353" s="633"/>
      <c r="Q353" s="633"/>
      <c r="R353" s="633"/>
      <c r="S353" s="633"/>
      <c r="T353" s="633"/>
      <c r="U353" s="633"/>
      <c r="V353" s="633"/>
      <c r="W353" s="633"/>
      <c r="X353" s="633"/>
      <c r="Y353" s="633"/>
      <c r="Z353" s="633"/>
    </row>
    <row r="354" spans="1:26" x14ac:dyDescent="0.2">
      <c r="A354" s="353"/>
      <c r="B354" s="158"/>
      <c r="C354" s="158"/>
      <c r="D354" s="183"/>
      <c r="E354" s="158"/>
      <c r="F354" s="360"/>
      <c r="G354" s="710"/>
      <c r="H354" s="526"/>
      <c r="I354" s="633"/>
      <c r="J354" s="633"/>
      <c r="K354" s="633"/>
      <c r="L354" s="633"/>
      <c r="M354" s="633"/>
      <c r="N354" s="633"/>
      <c r="O354" s="633"/>
      <c r="P354" s="633"/>
      <c r="Q354" s="633"/>
      <c r="R354" s="633"/>
      <c r="S354" s="633"/>
      <c r="T354" s="633"/>
      <c r="U354" s="633"/>
      <c r="V354" s="633"/>
      <c r="W354" s="633"/>
      <c r="X354" s="633"/>
      <c r="Y354" s="633"/>
      <c r="Z354" s="633"/>
    </row>
    <row r="355" spans="1:26" x14ac:dyDescent="0.2">
      <c r="A355" s="353"/>
      <c r="B355" s="158"/>
      <c r="C355" s="158"/>
      <c r="D355" s="183"/>
      <c r="E355" s="158"/>
      <c r="F355" s="360"/>
      <c r="G355" s="710"/>
      <c r="H355" s="526"/>
      <c r="I355" s="633"/>
      <c r="J355" s="633"/>
      <c r="K355" s="633"/>
      <c r="L355" s="633"/>
      <c r="M355" s="633"/>
      <c r="N355" s="633"/>
      <c r="O355" s="633"/>
      <c r="P355" s="633"/>
      <c r="Q355" s="633"/>
      <c r="R355" s="633"/>
      <c r="S355" s="633"/>
      <c r="T355" s="633"/>
      <c r="U355" s="633"/>
      <c r="V355" s="633"/>
      <c r="W355" s="633"/>
      <c r="X355" s="633"/>
      <c r="Y355" s="633"/>
      <c r="Z355" s="633"/>
    </row>
    <row r="356" spans="1:26" x14ac:dyDescent="0.2">
      <c r="A356" s="353"/>
      <c r="B356" s="158"/>
      <c r="C356" s="158"/>
      <c r="D356" s="183"/>
      <c r="E356" s="158"/>
      <c r="F356" s="360"/>
      <c r="G356" s="710"/>
      <c r="H356" s="526"/>
      <c r="I356" s="633"/>
      <c r="J356" s="633"/>
      <c r="K356" s="633"/>
      <c r="L356" s="633"/>
      <c r="M356" s="633"/>
      <c r="N356" s="633"/>
      <c r="O356" s="633"/>
      <c r="P356" s="633"/>
      <c r="Q356" s="633"/>
      <c r="R356" s="633"/>
      <c r="S356" s="633"/>
      <c r="T356" s="633"/>
      <c r="U356" s="633"/>
      <c r="V356" s="633"/>
      <c r="W356" s="633"/>
      <c r="X356" s="633"/>
      <c r="Y356" s="633"/>
      <c r="Z356" s="633"/>
    </row>
    <row r="357" spans="1:26" x14ac:dyDescent="0.2">
      <c r="A357" s="353"/>
      <c r="B357" s="158"/>
      <c r="C357" s="158"/>
      <c r="D357" s="183"/>
      <c r="E357" s="158"/>
      <c r="F357" s="360"/>
      <c r="G357" s="710"/>
      <c r="H357" s="526"/>
      <c r="I357" s="633"/>
      <c r="J357" s="633"/>
      <c r="K357" s="633"/>
      <c r="L357" s="633"/>
      <c r="M357" s="633"/>
      <c r="N357" s="633"/>
      <c r="O357" s="633"/>
      <c r="P357" s="633"/>
      <c r="Q357" s="633"/>
      <c r="R357" s="633"/>
      <c r="S357" s="633"/>
      <c r="T357" s="633"/>
      <c r="U357" s="633"/>
      <c r="V357" s="633"/>
      <c r="W357" s="633"/>
      <c r="X357" s="633"/>
      <c r="Y357" s="633"/>
      <c r="Z357" s="633"/>
    </row>
    <row r="358" spans="1:26" x14ac:dyDescent="0.2">
      <c r="A358" s="353"/>
      <c r="B358" s="158"/>
      <c r="C358" s="158"/>
      <c r="D358" s="183"/>
      <c r="E358" s="158"/>
      <c r="F358" s="360"/>
      <c r="G358" s="710"/>
      <c r="H358" s="526"/>
      <c r="I358" s="633"/>
      <c r="J358" s="633"/>
      <c r="K358" s="633"/>
      <c r="L358" s="633"/>
      <c r="M358" s="633"/>
      <c r="N358" s="633"/>
      <c r="O358" s="633"/>
      <c r="P358" s="633"/>
      <c r="Q358" s="633"/>
      <c r="R358" s="633"/>
      <c r="S358" s="633"/>
      <c r="T358" s="633"/>
      <c r="U358" s="633"/>
      <c r="V358" s="633"/>
      <c r="W358" s="633"/>
      <c r="X358" s="633"/>
      <c r="Y358" s="633"/>
      <c r="Z358" s="633"/>
    </row>
    <row r="359" spans="1:26" x14ac:dyDescent="0.2">
      <c r="A359" s="353"/>
      <c r="B359" s="158"/>
      <c r="C359" s="158"/>
      <c r="D359" s="183"/>
      <c r="E359" s="158"/>
      <c r="F359" s="360"/>
      <c r="G359" s="710"/>
      <c r="H359" s="526"/>
      <c r="I359" s="633"/>
      <c r="J359" s="633"/>
      <c r="K359" s="633"/>
      <c r="L359" s="633"/>
      <c r="M359" s="633"/>
      <c r="N359" s="633"/>
      <c r="O359" s="633"/>
      <c r="P359" s="633"/>
      <c r="Q359" s="633"/>
      <c r="R359" s="633"/>
      <c r="S359" s="633"/>
      <c r="T359" s="633"/>
      <c r="U359" s="633"/>
      <c r="V359" s="633"/>
      <c r="W359" s="633"/>
      <c r="X359" s="633"/>
      <c r="Y359" s="633"/>
      <c r="Z359" s="633"/>
    </row>
    <row r="360" spans="1:26" x14ac:dyDescent="0.2">
      <c r="A360" s="353"/>
      <c r="B360" s="158"/>
      <c r="C360" s="158"/>
      <c r="D360" s="183"/>
      <c r="E360" s="158"/>
      <c r="F360" s="360"/>
      <c r="G360" s="710"/>
      <c r="H360" s="526"/>
      <c r="I360" s="633"/>
      <c r="J360" s="633"/>
      <c r="K360" s="633"/>
      <c r="L360" s="633"/>
      <c r="M360" s="633"/>
      <c r="N360" s="633"/>
      <c r="O360" s="633"/>
      <c r="P360" s="633"/>
      <c r="Q360" s="633"/>
      <c r="R360" s="633"/>
      <c r="S360" s="633"/>
      <c r="T360" s="633"/>
      <c r="U360" s="633"/>
      <c r="V360" s="633"/>
      <c r="W360" s="633"/>
      <c r="X360" s="633"/>
      <c r="Y360" s="633"/>
      <c r="Z360" s="633"/>
    </row>
    <row r="361" spans="1:26" x14ac:dyDescent="0.2">
      <c r="A361" s="353"/>
      <c r="B361" s="158"/>
      <c r="C361" s="158"/>
      <c r="D361" s="183"/>
      <c r="E361" s="158"/>
      <c r="F361" s="360"/>
      <c r="G361" s="710"/>
      <c r="H361" s="526"/>
      <c r="I361" s="633"/>
      <c r="J361" s="633"/>
      <c r="K361" s="633"/>
      <c r="L361" s="633"/>
      <c r="M361" s="633"/>
      <c r="N361" s="633"/>
      <c r="O361" s="633"/>
      <c r="P361" s="633"/>
      <c r="Q361" s="633"/>
      <c r="R361" s="633"/>
      <c r="S361" s="633"/>
      <c r="T361" s="633"/>
      <c r="U361" s="633"/>
      <c r="V361" s="633"/>
      <c r="W361" s="633"/>
      <c r="X361" s="633"/>
      <c r="Y361" s="633"/>
      <c r="Z361" s="633"/>
    </row>
    <row r="362" spans="1:26" x14ac:dyDescent="0.2">
      <c r="A362" s="353"/>
      <c r="B362" s="158"/>
      <c r="C362" s="158"/>
      <c r="D362" s="183"/>
      <c r="E362" s="158"/>
      <c r="F362" s="360"/>
      <c r="G362" s="710"/>
      <c r="H362" s="526"/>
      <c r="I362" s="633"/>
      <c r="J362" s="633"/>
      <c r="K362" s="633"/>
      <c r="L362" s="633"/>
      <c r="M362" s="633"/>
      <c r="N362" s="633"/>
      <c r="O362" s="633"/>
      <c r="P362" s="633"/>
      <c r="Q362" s="633"/>
      <c r="R362" s="633"/>
      <c r="S362" s="633"/>
      <c r="T362" s="633"/>
      <c r="U362" s="633"/>
      <c r="V362" s="633"/>
      <c r="W362" s="633"/>
      <c r="X362" s="633"/>
      <c r="Y362" s="633"/>
      <c r="Z362" s="633"/>
    </row>
    <row r="363" spans="1:26" x14ac:dyDescent="0.2">
      <c r="A363" s="353"/>
      <c r="B363" s="158"/>
      <c r="C363" s="158"/>
      <c r="D363" s="183"/>
      <c r="E363" s="158"/>
      <c r="F363" s="360"/>
      <c r="G363" s="710"/>
      <c r="H363" s="526"/>
      <c r="I363" s="633"/>
      <c r="J363" s="633"/>
      <c r="K363" s="633"/>
      <c r="L363" s="633"/>
      <c r="M363" s="633"/>
      <c r="N363" s="633"/>
      <c r="O363" s="633"/>
      <c r="P363" s="633"/>
      <c r="Q363" s="633"/>
      <c r="R363" s="633"/>
      <c r="S363" s="633"/>
      <c r="T363" s="633"/>
      <c r="U363" s="633"/>
      <c r="V363" s="633"/>
      <c r="W363" s="633"/>
      <c r="X363" s="633"/>
      <c r="Y363" s="633"/>
      <c r="Z363" s="633"/>
    </row>
    <row r="364" spans="1:26" x14ac:dyDescent="0.2">
      <c r="A364" s="353"/>
      <c r="B364" s="158"/>
      <c r="C364" s="158"/>
      <c r="D364" s="183"/>
      <c r="E364" s="158"/>
      <c r="F364" s="360"/>
      <c r="G364" s="710"/>
      <c r="H364" s="526"/>
      <c r="I364" s="633"/>
      <c r="J364" s="633"/>
      <c r="K364" s="633"/>
      <c r="L364" s="633"/>
      <c r="M364" s="633"/>
      <c r="N364" s="633"/>
      <c r="O364" s="633"/>
      <c r="P364" s="633"/>
      <c r="Q364" s="633"/>
      <c r="R364" s="633"/>
      <c r="S364" s="633"/>
      <c r="T364" s="633"/>
      <c r="U364" s="633"/>
      <c r="V364" s="633"/>
      <c r="W364" s="633"/>
      <c r="X364" s="633"/>
      <c r="Y364" s="633"/>
      <c r="Z364" s="633"/>
    </row>
    <row r="365" spans="1:26" x14ac:dyDescent="0.2">
      <c r="A365" s="353"/>
      <c r="B365" s="158"/>
      <c r="C365" s="158"/>
      <c r="D365" s="183"/>
      <c r="E365" s="158"/>
      <c r="F365" s="360"/>
      <c r="G365" s="710"/>
      <c r="H365" s="526"/>
      <c r="I365" s="633"/>
      <c r="J365" s="633"/>
      <c r="K365" s="633"/>
      <c r="L365" s="633"/>
      <c r="M365" s="633"/>
      <c r="N365" s="633"/>
      <c r="O365" s="633"/>
      <c r="P365" s="633"/>
      <c r="Q365" s="633"/>
      <c r="R365" s="633"/>
      <c r="S365" s="633"/>
      <c r="T365" s="633"/>
      <c r="U365" s="633"/>
      <c r="V365" s="633"/>
      <c r="W365" s="633"/>
      <c r="X365" s="633"/>
      <c r="Y365" s="633"/>
      <c r="Z365" s="633"/>
    </row>
    <row r="366" spans="1:26" x14ac:dyDescent="0.2">
      <c r="A366" s="353"/>
      <c r="B366" s="158"/>
      <c r="C366" s="158"/>
      <c r="D366" s="183"/>
      <c r="E366" s="158"/>
      <c r="F366" s="360"/>
      <c r="G366" s="710"/>
      <c r="H366" s="526"/>
      <c r="I366" s="633"/>
      <c r="J366" s="633"/>
      <c r="K366" s="633"/>
      <c r="L366" s="633"/>
      <c r="M366" s="633"/>
      <c r="N366" s="633"/>
      <c r="O366" s="633"/>
      <c r="P366" s="633"/>
      <c r="Q366" s="633"/>
      <c r="R366" s="633"/>
      <c r="S366" s="633"/>
      <c r="T366" s="633"/>
      <c r="U366" s="633"/>
      <c r="V366" s="633"/>
      <c r="W366" s="633"/>
      <c r="X366" s="633"/>
      <c r="Y366" s="633"/>
      <c r="Z366" s="633"/>
    </row>
    <row r="367" spans="1:26" x14ac:dyDescent="0.2">
      <c r="A367" s="353"/>
      <c r="B367" s="158"/>
      <c r="C367" s="158"/>
      <c r="D367" s="183"/>
      <c r="E367" s="158"/>
      <c r="F367" s="360"/>
      <c r="G367" s="710"/>
      <c r="H367" s="526"/>
      <c r="I367" s="633"/>
      <c r="J367" s="633"/>
      <c r="K367" s="633"/>
      <c r="L367" s="633"/>
      <c r="M367" s="633"/>
      <c r="N367" s="633"/>
      <c r="O367" s="633"/>
      <c r="P367" s="633"/>
      <c r="Q367" s="633"/>
      <c r="R367" s="633"/>
      <c r="S367" s="633"/>
      <c r="T367" s="633"/>
      <c r="U367" s="633"/>
      <c r="V367" s="633"/>
      <c r="W367" s="633"/>
      <c r="X367" s="633"/>
      <c r="Y367" s="633"/>
      <c r="Z367" s="633"/>
    </row>
    <row r="368" spans="1:26" x14ac:dyDescent="0.2">
      <c r="A368" s="353"/>
      <c r="B368" s="158"/>
      <c r="C368" s="158"/>
      <c r="D368" s="183"/>
      <c r="E368" s="158"/>
      <c r="F368" s="360"/>
      <c r="G368" s="710"/>
      <c r="H368" s="526"/>
      <c r="I368" s="633"/>
      <c r="J368" s="633"/>
      <c r="K368" s="633"/>
      <c r="L368" s="633"/>
      <c r="M368" s="633"/>
      <c r="N368" s="633"/>
      <c r="O368" s="633"/>
      <c r="P368" s="633"/>
      <c r="Q368" s="633"/>
      <c r="R368" s="633"/>
      <c r="S368" s="633"/>
      <c r="T368" s="633"/>
      <c r="U368" s="633"/>
      <c r="V368" s="633"/>
      <c r="W368" s="633"/>
      <c r="X368" s="633"/>
      <c r="Y368" s="633"/>
      <c r="Z368" s="633"/>
    </row>
    <row r="369" spans="1:26" x14ac:dyDescent="0.2">
      <c r="A369" s="353"/>
      <c r="B369" s="158"/>
      <c r="C369" s="158"/>
      <c r="D369" s="183"/>
      <c r="E369" s="158"/>
      <c r="F369" s="360"/>
      <c r="G369" s="710"/>
      <c r="H369" s="526"/>
      <c r="I369" s="633"/>
      <c r="J369" s="633"/>
      <c r="K369" s="633"/>
      <c r="L369" s="633"/>
      <c r="M369" s="633"/>
      <c r="N369" s="633"/>
      <c r="O369" s="633"/>
      <c r="P369" s="633"/>
      <c r="Q369" s="633"/>
      <c r="R369" s="633"/>
      <c r="S369" s="633"/>
      <c r="T369" s="633"/>
      <c r="U369" s="633"/>
      <c r="V369" s="633"/>
      <c r="W369" s="633"/>
      <c r="X369" s="633"/>
      <c r="Y369" s="633"/>
      <c r="Z369" s="633"/>
    </row>
    <row r="370" spans="1:26" x14ac:dyDescent="0.2">
      <c r="A370" s="353"/>
      <c r="B370" s="158"/>
      <c r="C370" s="158"/>
      <c r="D370" s="183"/>
      <c r="E370" s="158"/>
      <c r="F370" s="360"/>
      <c r="G370" s="710"/>
      <c r="H370" s="526"/>
      <c r="I370" s="633"/>
      <c r="J370" s="633"/>
      <c r="K370" s="633"/>
      <c r="L370" s="633"/>
      <c r="M370" s="633"/>
      <c r="N370" s="633"/>
      <c r="O370" s="633"/>
      <c r="P370" s="633"/>
      <c r="Q370" s="633"/>
      <c r="R370" s="633"/>
      <c r="S370" s="633"/>
      <c r="T370" s="633"/>
      <c r="U370" s="633"/>
      <c r="V370" s="633"/>
      <c r="W370" s="633"/>
      <c r="X370" s="633"/>
      <c r="Y370" s="633"/>
      <c r="Z370" s="633"/>
    </row>
    <row r="371" spans="1:26" x14ac:dyDescent="0.2">
      <c r="A371" s="353"/>
      <c r="B371" s="158"/>
      <c r="C371" s="158"/>
      <c r="D371" s="183"/>
      <c r="E371" s="158"/>
      <c r="F371" s="360"/>
      <c r="G371" s="710"/>
      <c r="H371" s="526"/>
      <c r="I371" s="633"/>
      <c r="J371" s="633"/>
      <c r="K371" s="633"/>
      <c r="L371" s="633"/>
      <c r="M371" s="633"/>
      <c r="N371" s="633"/>
      <c r="O371" s="633"/>
      <c r="P371" s="633"/>
      <c r="Q371" s="633"/>
      <c r="R371" s="633"/>
      <c r="S371" s="633"/>
      <c r="T371" s="633"/>
      <c r="U371" s="633"/>
      <c r="V371" s="633"/>
      <c r="W371" s="633"/>
      <c r="X371" s="633"/>
      <c r="Y371" s="633"/>
      <c r="Z371" s="633"/>
    </row>
    <row r="372" spans="1:26" x14ac:dyDescent="0.2">
      <c r="A372" s="353"/>
      <c r="B372" s="158"/>
      <c r="C372" s="158"/>
      <c r="D372" s="183"/>
      <c r="E372" s="158"/>
      <c r="F372" s="361"/>
      <c r="G372" s="710"/>
      <c r="H372" s="526"/>
      <c r="I372" s="633"/>
      <c r="J372" s="633"/>
      <c r="K372" s="633"/>
      <c r="L372" s="633"/>
      <c r="M372" s="633"/>
      <c r="N372" s="633"/>
      <c r="O372" s="633"/>
      <c r="P372" s="633"/>
      <c r="Q372" s="633"/>
      <c r="R372" s="633"/>
      <c r="S372" s="633"/>
      <c r="T372" s="633"/>
      <c r="U372" s="633"/>
      <c r="V372" s="633"/>
      <c r="W372" s="633"/>
      <c r="X372" s="633"/>
      <c r="Y372" s="633"/>
      <c r="Z372" s="633"/>
    </row>
    <row r="373" spans="1:26" x14ac:dyDescent="0.3">
      <c r="A373" s="820" t="s">
        <v>1114</v>
      </c>
      <c r="B373" s="821"/>
      <c r="C373" s="821"/>
      <c r="D373" s="821"/>
      <c r="E373" s="821"/>
      <c r="F373" s="821"/>
      <c r="G373" s="721"/>
      <c r="H373" s="534"/>
      <c r="I373" s="633"/>
      <c r="J373" s="633"/>
      <c r="K373" s="633"/>
      <c r="L373" s="633"/>
      <c r="M373" s="633"/>
      <c r="N373" s="633"/>
      <c r="O373" s="633"/>
      <c r="P373" s="633"/>
      <c r="Q373" s="633"/>
      <c r="R373" s="633"/>
      <c r="S373" s="633"/>
      <c r="T373" s="633"/>
      <c r="U373" s="633"/>
      <c r="V373" s="633"/>
      <c r="W373" s="633"/>
      <c r="X373" s="633"/>
      <c r="Y373" s="633"/>
      <c r="Z373" s="633"/>
    </row>
    <row r="374" spans="1:26" ht="17.25" thickBot="1" x14ac:dyDescent="0.35">
      <c r="A374" s="822"/>
      <c r="B374" s="823"/>
      <c r="C374" s="823"/>
      <c r="D374" s="823"/>
      <c r="E374" s="823"/>
      <c r="F374" s="823"/>
      <c r="G374" s="722"/>
      <c r="H374" s="535">
        <f>SUM(H328:H373)</f>
        <v>0</v>
      </c>
      <c r="I374" s="633"/>
      <c r="J374" s="633"/>
      <c r="K374" s="633"/>
      <c r="L374" s="633"/>
      <c r="M374" s="633"/>
      <c r="N374" s="633"/>
      <c r="O374" s="633"/>
      <c r="P374" s="633"/>
      <c r="Q374" s="633"/>
      <c r="R374" s="633"/>
      <c r="S374" s="633"/>
      <c r="T374" s="633"/>
      <c r="U374" s="633"/>
      <c r="V374" s="633"/>
      <c r="W374" s="633"/>
      <c r="X374" s="633"/>
      <c r="Y374" s="633"/>
      <c r="Z374" s="633"/>
    </row>
    <row r="375" spans="1:26" ht="17.25" thickTop="1" x14ac:dyDescent="0.2"/>
  </sheetData>
  <sheetProtection algorithmName="SHA-512" hashValue="IWWDXdPC9dwjQvExjwXH8lImL2Z1p9alMXQ3ZzL6XEjES6mwkTPrY+5xOpnbpTKkpmTLWNZe5elxtejzxUOS8w==" saltValue="CA6TIH5xz3qyW9hf0mkY4w==" spinCount="100000" sheet="1" objects="1" scenarios="1" selectLockedCells="1"/>
  <mergeCells count="3">
    <mergeCell ref="A3:H3"/>
    <mergeCell ref="G4:H4"/>
    <mergeCell ref="A373:F374"/>
  </mergeCells>
  <conditionalFormatting sqref="H35">
    <cfRule type="containsText" dxfId="43" priority="33" operator="containsText" text="Rate Only">
      <formula>NOT(ISERROR(SEARCH("Rate Only",H35)))</formula>
    </cfRule>
  </conditionalFormatting>
  <conditionalFormatting sqref="H37">
    <cfRule type="containsText" dxfId="42" priority="32" operator="containsText" text="Rate Only">
      <formula>NOT(ISERROR(SEARCH("Rate Only",H37)))</formula>
    </cfRule>
  </conditionalFormatting>
  <conditionalFormatting sqref="H39">
    <cfRule type="containsText" dxfId="41" priority="31" operator="containsText" text="Rate Only">
      <formula>NOT(ISERROR(SEARCH("Rate Only",H39)))</formula>
    </cfRule>
  </conditionalFormatting>
  <conditionalFormatting sqref="H41">
    <cfRule type="containsText" dxfId="40" priority="30" operator="containsText" text="Rate Only">
      <formula>NOT(ISERROR(SEARCH("Rate Only",H41)))</formula>
    </cfRule>
  </conditionalFormatting>
  <conditionalFormatting sqref="H56">
    <cfRule type="containsText" dxfId="39" priority="29" operator="containsText" text="Rate Only">
      <formula>NOT(ISERROR(SEARCH("Rate Only",H56)))</formula>
    </cfRule>
  </conditionalFormatting>
  <conditionalFormatting sqref="H60">
    <cfRule type="containsText" dxfId="38" priority="28" operator="containsText" text="Rate Only">
      <formula>NOT(ISERROR(SEARCH("Rate Only",H60)))</formula>
    </cfRule>
  </conditionalFormatting>
  <conditionalFormatting sqref="H62">
    <cfRule type="containsText" dxfId="37" priority="27" operator="containsText" text="Rate Only">
      <formula>NOT(ISERROR(SEARCH("Rate Only",H62)))</formula>
    </cfRule>
  </conditionalFormatting>
  <conditionalFormatting sqref="H331">
    <cfRule type="containsText" dxfId="36" priority="1" operator="containsText" text="Rate Only">
      <formula>NOT(ISERROR(SEARCH("Rate Only",H331)))</formula>
    </cfRule>
  </conditionalFormatting>
  <conditionalFormatting sqref="H108">
    <cfRule type="containsText" dxfId="35" priority="25" operator="containsText" text="Rate Only">
      <formula>NOT(ISERROR(SEARCH("Rate Only",H108)))</formula>
    </cfRule>
  </conditionalFormatting>
  <conditionalFormatting sqref="H110">
    <cfRule type="containsText" dxfId="34" priority="24" operator="containsText" text="Rate Only">
      <formula>NOT(ISERROR(SEARCH("Rate Only",H110)))</formula>
    </cfRule>
  </conditionalFormatting>
  <conditionalFormatting sqref="H120">
    <cfRule type="containsText" dxfId="33" priority="23" operator="containsText" text="Rate Only">
      <formula>NOT(ISERROR(SEARCH("Rate Only",H120)))</formula>
    </cfRule>
  </conditionalFormatting>
  <conditionalFormatting sqref="H122">
    <cfRule type="containsText" dxfId="32" priority="22" operator="containsText" text="Rate Only">
      <formula>NOT(ISERROR(SEARCH("Rate Only",H122)))</formula>
    </cfRule>
  </conditionalFormatting>
  <conditionalFormatting sqref="H176">
    <cfRule type="containsText" dxfId="31" priority="21" operator="containsText" text="Rate Only">
      <formula>NOT(ISERROR(SEARCH("Rate Only",H176)))</formula>
    </cfRule>
  </conditionalFormatting>
  <conditionalFormatting sqref="H179">
    <cfRule type="containsText" dxfId="30" priority="20" operator="containsText" text="Rate Only">
      <formula>NOT(ISERROR(SEARCH("Rate Only",H179)))</formula>
    </cfRule>
  </conditionalFormatting>
  <conditionalFormatting sqref="H184">
    <cfRule type="containsText" dxfId="29" priority="19" operator="containsText" text="Rate Only">
      <formula>NOT(ISERROR(SEARCH("Rate Only",H184)))</formula>
    </cfRule>
  </conditionalFormatting>
  <conditionalFormatting sqref="H210">
    <cfRule type="containsText" dxfId="28" priority="18" operator="containsText" text="Rate Only">
      <formula>NOT(ISERROR(SEARCH("Rate Only",H210)))</formula>
    </cfRule>
  </conditionalFormatting>
  <conditionalFormatting sqref="H212">
    <cfRule type="containsText" dxfId="27" priority="17" operator="containsText" text="Rate Only">
      <formula>NOT(ISERROR(SEARCH("Rate Only",H212)))</formula>
    </cfRule>
  </conditionalFormatting>
  <conditionalFormatting sqref="H214">
    <cfRule type="containsText" dxfId="26" priority="16" operator="containsText" text="Rate Only">
      <formula>NOT(ISERROR(SEARCH("Rate Only",H214)))</formula>
    </cfRule>
  </conditionalFormatting>
  <conditionalFormatting sqref="H228">
    <cfRule type="containsText" dxfId="25" priority="15" operator="containsText" text="Rate Only">
      <formula>NOT(ISERROR(SEARCH("Rate Only",H228)))</formula>
    </cfRule>
  </conditionalFormatting>
  <conditionalFormatting sqref="H232">
    <cfRule type="containsText" dxfId="24" priority="14" operator="containsText" text="Rate Only">
      <formula>NOT(ISERROR(SEARCH("Rate Only",H232)))</formula>
    </cfRule>
  </conditionalFormatting>
  <conditionalFormatting sqref="H240">
    <cfRule type="containsText" dxfId="23" priority="13" operator="containsText" text="Rate Only">
      <formula>NOT(ISERROR(SEARCH("Rate Only",H240)))</formula>
    </cfRule>
  </conditionalFormatting>
  <conditionalFormatting sqref="H246">
    <cfRule type="containsText" dxfId="22" priority="12" operator="containsText" text="Rate Only">
      <formula>NOT(ISERROR(SEARCH("Rate Only",H246)))</formula>
    </cfRule>
  </conditionalFormatting>
  <conditionalFormatting sqref="H248">
    <cfRule type="containsText" dxfId="21" priority="11" operator="containsText" text="Rate Only">
      <formula>NOT(ISERROR(SEARCH("Rate Only",H248)))</formula>
    </cfRule>
  </conditionalFormatting>
  <conditionalFormatting sqref="H250">
    <cfRule type="containsText" dxfId="20" priority="10" operator="containsText" text="Rate Only">
      <formula>NOT(ISERROR(SEARCH("Rate Only",H250)))</formula>
    </cfRule>
  </conditionalFormatting>
  <conditionalFormatting sqref="H254">
    <cfRule type="containsText" dxfId="19" priority="9" operator="containsText" text="Rate Only">
      <formula>NOT(ISERROR(SEARCH("Rate Only",H254)))</formula>
    </cfRule>
  </conditionalFormatting>
  <conditionalFormatting sqref="H267">
    <cfRule type="containsText" dxfId="18" priority="8" operator="containsText" text="Rate Only">
      <formula>NOT(ISERROR(SEARCH("Rate Only",H267)))</formula>
    </cfRule>
  </conditionalFormatting>
  <conditionalFormatting sqref="H274">
    <cfRule type="containsText" dxfId="17" priority="7" operator="containsText" text="Rate Only">
      <formula>NOT(ISERROR(SEARCH("Rate Only",H274)))</formula>
    </cfRule>
  </conditionalFormatting>
  <conditionalFormatting sqref="H287">
    <cfRule type="containsText" dxfId="16" priority="6" operator="containsText" text="Rate Only">
      <formula>NOT(ISERROR(SEARCH("Rate Only",H287)))</formula>
    </cfRule>
  </conditionalFormatting>
  <conditionalFormatting sqref="H304">
    <cfRule type="containsText" dxfId="15" priority="5" operator="containsText" text="Rate Only">
      <formula>NOT(ISERROR(SEARCH("Rate Only",H304)))</formula>
    </cfRule>
  </conditionalFormatting>
  <conditionalFormatting sqref="H308">
    <cfRule type="containsText" dxfId="14" priority="4" operator="containsText" text="Rate Only">
      <formula>NOT(ISERROR(SEARCH("Rate Only",H308)))</formula>
    </cfRule>
  </conditionalFormatting>
  <conditionalFormatting sqref="H322">
    <cfRule type="containsText" dxfId="13" priority="3" operator="containsText" text="Rate Only">
      <formula>NOT(ISERROR(SEARCH("Rate Only",H322)))</formula>
    </cfRule>
  </conditionalFormatting>
  <conditionalFormatting sqref="H324">
    <cfRule type="containsText" dxfId="12" priority="2" operator="containsText" text="Rate Only">
      <formula>NOT(ISERROR(SEARCH("Rate Only",H324)))</formula>
    </cfRule>
  </conditionalFormatting>
  <printOptions horizontalCentered="1"/>
  <pageMargins left="0.51181102362204722" right="0.39370078740157483" top="0.39370078740157483" bottom="0.59055118110236227" header="0.31496062992125984" footer="0.31496062992125984"/>
  <pageSetup paperSize="9" scale="85" firstPageNumber="132" orientation="portrait" useFirstPageNumber="1" horizontalDpi="1200" verticalDpi="1200" r:id="rId1"/>
  <headerFooter>
    <oddFooter>&amp;R&amp;P</oddFooter>
  </headerFooter>
  <rowBreaks count="8" manualBreakCount="8">
    <brk id="46" max="16383" man="1"/>
    <brk id="92" max="16383" man="1"/>
    <brk id="128" max="16383" man="1"/>
    <brk id="171" max="16383" man="1"/>
    <brk id="218" max="16383" man="1"/>
    <brk id="262" max="16383" man="1"/>
    <brk id="294" max="16383" man="1"/>
    <brk id="3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selection activeCell="H37" sqref="H37"/>
    </sheetView>
  </sheetViews>
  <sheetFormatPr defaultRowHeight="16.5" x14ac:dyDescent="0.3"/>
  <cols>
    <col min="1" max="1" width="6.7109375" style="194" customWidth="1"/>
    <col min="2" max="2" width="10.85546875" style="194" customWidth="1"/>
    <col min="3" max="3" width="3" style="194" customWidth="1"/>
    <col min="4" max="4" width="45.7109375" style="194" customWidth="1"/>
    <col min="5" max="5" width="6.140625" style="194" customWidth="1"/>
    <col min="6" max="6" width="7.140625" style="194" customWidth="1"/>
    <col min="7" max="8" width="13.28515625" style="553" customWidth="1"/>
    <col min="9" max="16384" width="9.140625" style="194"/>
  </cols>
  <sheetData>
    <row r="1" spans="1:14" s="95" customFormat="1" x14ac:dyDescent="0.2">
      <c r="A1" s="1" t="s">
        <v>1065</v>
      </c>
      <c r="B1" s="2"/>
      <c r="C1" s="3"/>
      <c r="D1" s="4"/>
      <c r="E1" s="5"/>
      <c r="F1" s="6"/>
      <c r="G1" s="486"/>
      <c r="H1" s="486"/>
      <c r="I1" s="92"/>
      <c r="J1" s="92"/>
      <c r="K1" s="93"/>
      <c r="L1" s="93"/>
      <c r="M1" s="97"/>
      <c r="N1" s="94"/>
    </row>
    <row r="2" spans="1:14" s="95" customFormat="1" x14ac:dyDescent="0.2">
      <c r="A2" s="1" t="s">
        <v>1067</v>
      </c>
      <c r="B2" s="2"/>
      <c r="C2" s="3"/>
      <c r="D2" s="4"/>
      <c r="E2" s="5"/>
      <c r="F2" s="6"/>
      <c r="G2" s="486"/>
      <c r="H2" s="486"/>
      <c r="I2" s="92"/>
      <c r="J2" s="92"/>
      <c r="K2" s="96"/>
      <c r="L2" s="97"/>
      <c r="M2" s="97"/>
      <c r="N2" s="94"/>
    </row>
    <row r="3" spans="1:14" s="95" customFormat="1" ht="31.5" customHeight="1" x14ac:dyDescent="0.2">
      <c r="A3" s="802" t="s">
        <v>1066</v>
      </c>
      <c r="B3" s="802"/>
      <c r="C3" s="802"/>
      <c r="D3" s="802"/>
      <c r="E3" s="802"/>
      <c r="F3" s="802"/>
      <c r="G3" s="802"/>
      <c r="H3" s="802"/>
      <c r="I3" s="92"/>
      <c r="J3" s="92"/>
      <c r="K3" s="96"/>
      <c r="L3" s="97"/>
      <c r="M3" s="97"/>
      <c r="N3" s="94"/>
    </row>
    <row r="4" spans="1:14" s="95" customFormat="1" ht="17.25" thickBot="1" x14ac:dyDescent="0.25">
      <c r="E4" s="124"/>
      <c r="F4" s="124"/>
      <c r="G4" s="487"/>
      <c r="H4" s="487"/>
      <c r="I4" s="92"/>
      <c r="J4" s="92"/>
      <c r="K4" s="96"/>
      <c r="L4" s="97"/>
      <c r="M4" s="97"/>
      <c r="N4" s="94"/>
    </row>
    <row r="5" spans="1:14" s="37" customFormat="1" ht="33.75" thickTop="1" x14ac:dyDescent="0.2">
      <c r="A5" s="319" t="s">
        <v>641</v>
      </c>
      <c r="B5" s="320" t="s">
        <v>642</v>
      </c>
      <c r="C5" s="321" t="s">
        <v>100</v>
      </c>
      <c r="D5" s="320" t="s">
        <v>57</v>
      </c>
      <c r="E5" s="322" t="s">
        <v>640</v>
      </c>
      <c r="F5" s="369" t="s">
        <v>639</v>
      </c>
      <c r="G5" s="727" t="s">
        <v>638</v>
      </c>
      <c r="H5" s="686" t="s">
        <v>637</v>
      </c>
      <c r="I5" s="36"/>
    </row>
    <row r="6" spans="1:14" s="95" customFormat="1" x14ac:dyDescent="0.2">
      <c r="A6" s="323"/>
      <c r="B6" s="98"/>
      <c r="C6" s="98"/>
      <c r="D6" s="99"/>
      <c r="E6" s="100"/>
      <c r="F6" s="370"/>
      <c r="G6" s="728"/>
      <c r="H6" s="729"/>
      <c r="I6" s="101"/>
      <c r="J6" s="101"/>
      <c r="K6" s="102"/>
      <c r="L6" s="97"/>
      <c r="M6" s="97"/>
      <c r="N6" s="94"/>
    </row>
    <row r="7" spans="1:14" s="37" customFormat="1" x14ac:dyDescent="0.2">
      <c r="A7" s="341"/>
      <c r="B7" s="154"/>
      <c r="C7" s="105"/>
      <c r="D7" s="105" t="s">
        <v>672</v>
      </c>
      <c r="E7" s="105"/>
      <c r="F7" s="371"/>
      <c r="G7" s="545"/>
      <c r="H7" s="730"/>
      <c r="I7" s="36"/>
      <c r="J7" s="36"/>
      <c r="K7" s="2"/>
    </row>
    <row r="8" spans="1:14" s="37" customFormat="1" x14ac:dyDescent="0.2">
      <c r="A8" s="342"/>
      <c r="B8" s="109"/>
      <c r="C8" s="109"/>
      <c r="D8" s="193"/>
      <c r="E8" s="155"/>
      <c r="F8" s="372"/>
      <c r="G8" s="545"/>
      <c r="H8" s="546"/>
      <c r="I8" s="36"/>
      <c r="J8" s="36"/>
      <c r="K8" s="2"/>
    </row>
    <row r="9" spans="1:14" s="71" customFormat="1" x14ac:dyDescent="0.2">
      <c r="A9" s="339" t="s">
        <v>667</v>
      </c>
      <c r="B9" s="157"/>
      <c r="C9" s="156"/>
      <c r="D9" s="156" t="s">
        <v>665</v>
      </c>
      <c r="E9" s="157"/>
      <c r="F9" s="373"/>
      <c r="G9" s="731"/>
      <c r="H9" s="732"/>
    </row>
    <row r="10" spans="1:14" x14ac:dyDescent="0.3">
      <c r="A10" s="388"/>
      <c r="B10" s="157"/>
      <c r="C10" s="156"/>
      <c r="D10" s="175"/>
      <c r="E10" s="157"/>
      <c r="F10" s="373"/>
      <c r="G10" s="731"/>
      <c r="H10" s="732"/>
    </row>
    <row r="11" spans="1:14" x14ac:dyDescent="0.3">
      <c r="A11" s="334" t="s">
        <v>667</v>
      </c>
      <c r="B11" s="157"/>
      <c r="C11" s="156"/>
      <c r="D11" s="195" t="s">
        <v>666</v>
      </c>
      <c r="E11" s="157"/>
      <c r="F11" s="373"/>
      <c r="G11" s="731"/>
      <c r="H11" s="732"/>
    </row>
    <row r="12" spans="1:14" x14ac:dyDescent="0.3">
      <c r="A12" s="334"/>
      <c r="B12" s="157"/>
      <c r="C12" s="156"/>
      <c r="D12" s="196"/>
      <c r="E12" s="157"/>
      <c r="F12" s="373"/>
      <c r="G12" s="731"/>
      <c r="H12" s="732"/>
    </row>
    <row r="13" spans="1:14" ht="37.5" customHeight="1" x14ac:dyDescent="0.3">
      <c r="A13" s="334" t="s">
        <v>668</v>
      </c>
      <c r="B13" s="157"/>
      <c r="C13" s="156"/>
      <c r="D13" s="197" t="s">
        <v>1117</v>
      </c>
      <c r="E13" s="118" t="s">
        <v>45</v>
      </c>
      <c r="F13" s="370">
        <v>1</v>
      </c>
      <c r="G13" s="733"/>
      <c r="H13" s="734">
        <f>G13*F13</f>
        <v>0</v>
      </c>
    </row>
    <row r="14" spans="1:14" x14ac:dyDescent="0.3">
      <c r="A14" s="334"/>
      <c r="B14" s="157"/>
      <c r="C14" s="156"/>
      <c r="D14" s="175"/>
      <c r="E14" s="118"/>
      <c r="F14" s="370"/>
      <c r="G14" s="733"/>
      <c r="H14" s="734"/>
    </row>
    <row r="15" spans="1:14" x14ac:dyDescent="0.3">
      <c r="A15" s="334" t="s">
        <v>669</v>
      </c>
      <c r="B15" s="157"/>
      <c r="C15" s="156"/>
      <c r="D15" s="195" t="s">
        <v>670</v>
      </c>
      <c r="E15" s="118"/>
      <c r="F15" s="370"/>
      <c r="G15" s="733"/>
      <c r="H15" s="734"/>
    </row>
    <row r="16" spans="1:14" x14ac:dyDescent="0.3">
      <c r="A16" s="334"/>
      <c r="B16" s="157"/>
      <c r="C16" s="156"/>
      <c r="D16" s="175"/>
      <c r="E16" s="118"/>
      <c r="F16" s="370"/>
      <c r="G16" s="733"/>
      <c r="H16" s="734"/>
    </row>
    <row r="17" spans="1:8" ht="33" x14ac:dyDescent="0.3">
      <c r="A17" s="334" t="s">
        <v>671</v>
      </c>
      <c r="B17" s="157"/>
      <c r="C17" s="156"/>
      <c r="D17" s="197" t="s">
        <v>1116</v>
      </c>
      <c r="E17" s="118" t="s">
        <v>45</v>
      </c>
      <c r="F17" s="370">
        <v>5</v>
      </c>
      <c r="G17" s="733"/>
      <c r="H17" s="734">
        <f>G17*F17</f>
        <v>0</v>
      </c>
    </row>
    <row r="18" spans="1:8" x14ac:dyDescent="0.3">
      <c r="A18" s="388"/>
      <c r="B18" s="157"/>
      <c r="C18" s="156"/>
      <c r="D18" s="175"/>
      <c r="E18" s="157"/>
      <c r="F18" s="373"/>
      <c r="G18" s="731"/>
      <c r="H18" s="732"/>
    </row>
    <row r="19" spans="1:8" x14ac:dyDescent="0.3">
      <c r="A19" s="388"/>
      <c r="B19" s="157"/>
      <c r="C19" s="156"/>
      <c r="D19" s="175"/>
      <c r="E19" s="157"/>
      <c r="F19" s="373"/>
      <c r="G19" s="731"/>
      <c r="H19" s="732"/>
    </row>
    <row r="20" spans="1:8" x14ac:dyDescent="0.3">
      <c r="A20" s="388"/>
      <c r="B20" s="157"/>
      <c r="C20" s="156"/>
      <c r="D20" s="175"/>
      <c r="E20" s="157"/>
      <c r="F20" s="373"/>
      <c r="G20" s="731"/>
      <c r="H20" s="732"/>
    </row>
    <row r="21" spans="1:8" x14ac:dyDescent="0.3">
      <c r="A21" s="388"/>
      <c r="B21" s="157"/>
      <c r="C21" s="156"/>
      <c r="D21" s="175"/>
      <c r="E21" s="157"/>
      <c r="F21" s="373"/>
      <c r="G21" s="731"/>
      <c r="H21" s="732"/>
    </row>
    <row r="22" spans="1:8" x14ac:dyDescent="0.3">
      <c r="A22" s="388"/>
      <c r="B22" s="157"/>
      <c r="C22" s="156"/>
      <c r="D22" s="175"/>
      <c r="E22" s="157"/>
      <c r="F22" s="373"/>
      <c r="G22" s="731"/>
      <c r="H22" s="732"/>
    </row>
    <row r="23" spans="1:8" x14ac:dyDescent="0.3">
      <c r="A23" s="388"/>
      <c r="B23" s="157"/>
      <c r="C23" s="156"/>
      <c r="D23" s="175"/>
      <c r="E23" s="157"/>
      <c r="F23" s="373"/>
      <c r="G23" s="731"/>
      <c r="H23" s="732"/>
    </row>
    <row r="24" spans="1:8" x14ac:dyDescent="0.3">
      <c r="A24" s="388"/>
      <c r="B24" s="157"/>
      <c r="C24" s="156"/>
      <c r="D24" s="175"/>
      <c r="E24" s="157"/>
      <c r="F24" s="373"/>
      <c r="G24" s="731"/>
      <c r="H24" s="732"/>
    </row>
    <row r="25" spans="1:8" x14ac:dyDescent="0.3">
      <c r="A25" s="388"/>
      <c r="B25" s="157"/>
      <c r="C25" s="156"/>
      <c r="D25" s="175"/>
      <c r="E25" s="157"/>
      <c r="F25" s="373"/>
      <c r="G25" s="731"/>
      <c r="H25" s="732"/>
    </row>
    <row r="26" spans="1:8" x14ac:dyDescent="0.3">
      <c r="A26" s="388"/>
      <c r="B26" s="157"/>
      <c r="C26" s="156"/>
      <c r="D26" s="175"/>
      <c r="E26" s="157"/>
      <c r="F26" s="373"/>
      <c r="G26" s="731"/>
      <c r="H26" s="732"/>
    </row>
    <row r="27" spans="1:8" x14ac:dyDescent="0.3">
      <c r="A27" s="388"/>
      <c r="B27" s="157"/>
      <c r="C27" s="156"/>
      <c r="D27" s="175"/>
      <c r="E27" s="157"/>
      <c r="F27" s="373"/>
      <c r="G27" s="731"/>
      <c r="H27" s="732"/>
    </row>
    <row r="28" spans="1:8" x14ac:dyDescent="0.3">
      <c r="A28" s="388"/>
      <c r="B28" s="157"/>
      <c r="C28" s="156"/>
      <c r="D28" s="175"/>
      <c r="E28" s="157"/>
      <c r="F28" s="373"/>
      <c r="G28" s="731"/>
      <c r="H28" s="732"/>
    </row>
    <row r="29" spans="1:8" x14ac:dyDescent="0.3">
      <c r="A29" s="388"/>
      <c r="B29" s="157"/>
      <c r="C29" s="156"/>
      <c r="D29" s="175"/>
      <c r="E29" s="157"/>
      <c r="F29" s="373"/>
      <c r="G29" s="731"/>
      <c r="H29" s="732"/>
    </row>
    <row r="30" spans="1:8" x14ac:dyDescent="0.3">
      <c r="A30" s="388"/>
      <c r="B30" s="157"/>
      <c r="C30" s="156"/>
      <c r="D30" s="175"/>
      <c r="E30" s="157"/>
      <c r="F30" s="373"/>
      <c r="G30" s="731"/>
      <c r="H30" s="732"/>
    </row>
    <row r="31" spans="1:8" x14ac:dyDescent="0.3">
      <c r="A31" s="388"/>
      <c r="B31" s="157"/>
      <c r="C31" s="156"/>
      <c r="D31" s="175"/>
      <c r="E31" s="157"/>
      <c r="F31" s="373"/>
      <c r="G31" s="731"/>
      <c r="H31" s="732"/>
    </row>
    <row r="32" spans="1:8" x14ac:dyDescent="0.3">
      <c r="A32" s="388"/>
      <c r="B32" s="157"/>
      <c r="C32" s="156"/>
      <c r="D32" s="175"/>
      <c r="E32" s="157"/>
      <c r="F32" s="373"/>
      <c r="G32" s="731"/>
      <c r="H32" s="732"/>
    </row>
    <row r="33" spans="1:8" x14ac:dyDescent="0.3">
      <c r="A33" s="388"/>
      <c r="B33" s="157"/>
      <c r="C33" s="156"/>
      <c r="D33" s="175"/>
      <c r="E33" s="157"/>
      <c r="F33" s="373"/>
      <c r="G33" s="731"/>
      <c r="H33" s="732"/>
    </row>
    <row r="34" spans="1:8" x14ac:dyDescent="0.3">
      <c r="A34" s="388"/>
      <c r="B34" s="157"/>
      <c r="C34" s="156"/>
      <c r="D34" s="175"/>
      <c r="E34" s="157"/>
      <c r="F34" s="373"/>
      <c r="G34" s="731"/>
      <c r="H34" s="732"/>
    </row>
    <row r="35" spans="1:8" x14ac:dyDescent="0.3">
      <c r="A35" s="388"/>
      <c r="B35" s="157"/>
      <c r="C35" s="156"/>
      <c r="D35" s="175"/>
      <c r="E35" s="157"/>
      <c r="F35" s="373"/>
      <c r="G35" s="731"/>
      <c r="H35" s="732"/>
    </row>
    <row r="36" spans="1:8" x14ac:dyDescent="0.3">
      <c r="A36" s="388"/>
      <c r="B36" s="157"/>
      <c r="C36" s="156"/>
      <c r="D36" s="175"/>
      <c r="E36" s="157"/>
      <c r="F36" s="373"/>
      <c r="G36" s="731"/>
      <c r="H36" s="735"/>
    </row>
    <row r="37" spans="1:8" x14ac:dyDescent="0.3">
      <c r="A37" s="388"/>
      <c r="B37" s="157"/>
      <c r="C37" s="156"/>
      <c r="D37" s="175"/>
      <c r="E37" s="157"/>
      <c r="F37" s="373"/>
      <c r="G37" s="731"/>
      <c r="H37" s="735"/>
    </row>
    <row r="38" spans="1:8" x14ac:dyDescent="0.3">
      <c r="A38" s="388"/>
      <c r="B38" s="157"/>
      <c r="C38" s="156"/>
      <c r="D38" s="175"/>
      <c r="E38" s="157"/>
      <c r="F38" s="373"/>
      <c r="G38" s="731"/>
      <c r="H38" s="735"/>
    </row>
    <row r="39" spans="1:8" x14ac:dyDescent="0.3">
      <c r="A39" s="388"/>
      <c r="B39" s="157"/>
      <c r="C39" s="156"/>
      <c r="D39" s="175"/>
      <c r="E39" s="157"/>
      <c r="F39" s="373"/>
      <c r="G39" s="731"/>
      <c r="H39" s="735"/>
    </row>
    <row r="40" spans="1:8" x14ac:dyDescent="0.3">
      <c r="A40" s="388"/>
      <c r="B40" s="157"/>
      <c r="C40" s="156"/>
      <c r="D40" s="175"/>
      <c r="E40" s="157"/>
      <c r="F40" s="373"/>
      <c r="G40" s="731"/>
      <c r="H40" s="735"/>
    </row>
    <row r="41" spans="1:8" x14ac:dyDescent="0.3">
      <c r="A41" s="388"/>
      <c r="B41" s="157"/>
      <c r="C41" s="156"/>
      <c r="D41" s="175"/>
      <c r="E41" s="157"/>
      <c r="F41" s="373"/>
      <c r="G41" s="731"/>
      <c r="H41" s="735"/>
    </row>
    <row r="42" spans="1:8" x14ac:dyDescent="0.3">
      <c r="A42" s="388"/>
      <c r="B42" s="157"/>
      <c r="C42" s="156"/>
      <c r="D42" s="175"/>
      <c r="E42" s="157"/>
      <c r="F42" s="373"/>
      <c r="G42" s="731"/>
      <c r="H42" s="735"/>
    </row>
    <row r="43" spans="1:8" x14ac:dyDescent="0.3">
      <c r="A43" s="388"/>
      <c r="B43" s="157"/>
      <c r="C43" s="156"/>
      <c r="D43" s="175"/>
      <c r="E43" s="157"/>
      <c r="F43" s="373"/>
      <c r="G43" s="731"/>
      <c r="H43" s="735"/>
    </row>
    <row r="44" spans="1:8" x14ac:dyDescent="0.3">
      <c r="A44" s="388"/>
      <c r="B44" s="157"/>
      <c r="C44" s="156"/>
      <c r="D44" s="175"/>
      <c r="E44" s="157"/>
      <c r="F44" s="373"/>
      <c r="G44" s="731"/>
      <c r="H44" s="735"/>
    </row>
    <row r="45" spans="1:8" x14ac:dyDescent="0.3">
      <c r="A45" s="388"/>
      <c r="B45" s="157"/>
      <c r="C45" s="156"/>
      <c r="D45" s="175"/>
      <c r="E45" s="157"/>
      <c r="F45" s="373"/>
      <c r="G45" s="731"/>
      <c r="H45" s="735"/>
    </row>
    <row r="46" spans="1:8" x14ac:dyDescent="0.3">
      <c r="A46" s="388"/>
      <c r="B46" s="157"/>
      <c r="C46" s="156"/>
      <c r="D46" s="175"/>
      <c r="E46" s="157"/>
      <c r="F46" s="373"/>
      <c r="G46" s="731"/>
      <c r="H46" s="735"/>
    </row>
    <row r="47" spans="1:8" x14ac:dyDescent="0.3">
      <c r="A47" s="388"/>
      <c r="B47" s="157"/>
      <c r="C47" s="156"/>
      <c r="D47" s="175"/>
      <c r="E47" s="157"/>
      <c r="F47" s="373"/>
      <c r="G47" s="731"/>
      <c r="H47" s="735"/>
    </row>
    <row r="48" spans="1:8" x14ac:dyDescent="0.3">
      <c r="A48" s="388"/>
      <c r="B48" s="157"/>
      <c r="C48" s="156"/>
      <c r="D48" s="175"/>
      <c r="E48" s="157"/>
      <c r="F48" s="394"/>
      <c r="G48" s="731"/>
      <c r="H48" s="735"/>
    </row>
    <row r="49" spans="1:8" x14ac:dyDescent="0.3">
      <c r="A49" s="389"/>
      <c r="B49" s="198"/>
      <c r="C49" s="199"/>
      <c r="D49" s="200"/>
      <c r="E49" s="198"/>
      <c r="F49" s="199"/>
      <c r="G49" s="547"/>
      <c r="H49" s="548"/>
    </row>
    <row r="50" spans="1:8" s="71" customFormat="1" x14ac:dyDescent="0.2">
      <c r="A50" s="390" t="s">
        <v>1115</v>
      </c>
      <c r="B50" s="188"/>
      <c r="C50" s="189"/>
      <c r="D50" s="189"/>
      <c r="E50" s="189"/>
      <c r="F50" s="189"/>
      <c r="G50" s="549"/>
      <c r="H50" s="550">
        <f>SUM(H8:H49)</f>
        <v>0</v>
      </c>
    </row>
    <row r="51" spans="1:8" ht="17.25" thickBot="1" x14ac:dyDescent="0.35">
      <c r="A51" s="391"/>
      <c r="B51" s="392"/>
      <c r="C51" s="392"/>
      <c r="D51" s="393"/>
      <c r="E51" s="392"/>
      <c r="F51" s="392"/>
      <c r="G51" s="551"/>
      <c r="H51" s="552"/>
    </row>
    <row r="52" spans="1:8" ht="17.25" thickTop="1" x14ac:dyDescent="0.3"/>
  </sheetData>
  <sheetProtection algorithmName="SHA-512" hashValue="mUVJ7jT8Nyf28ygBHvpLte9pzG9xwtQ6obuo2cTg6K5fPvhrd8Dq5SgsVQuZVtZxbf9tIgF61ABzKoDgJGRG1g==" saltValue="hXYnbGGNIDzTSyw/7SoJXw==" spinCount="100000" sheet="1" objects="1" scenarios="1" selectLockedCells="1"/>
  <mergeCells count="1">
    <mergeCell ref="A3:H3"/>
  </mergeCells>
  <printOptions horizontalCentered="1"/>
  <pageMargins left="0.51181102362204722" right="0.51181102362204722" top="0.55118110236220474" bottom="0.55118110236220474" header="0.31496062992125984" footer="0.31496062992125984"/>
  <pageSetup paperSize="9" scale="85" firstPageNumber="141" orientation="portrait" useFirstPageNumber="1" horizontalDpi="1200" verticalDpi="12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1"/>
  <sheetViews>
    <sheetView zoomScaleNormal="100" workbookViewId="0">
      <selection activeCell="G25" sqref="G25"/>
    </sheetView>
  </sheetViews>
  <sheetFormatPr defaultRowHeight="16.5" x14ac:dyDescent="0.2"/>
  <cols>
    <col min="1" max="1" width="8" style="229" customWidth="1"/>
    <col min="2" max="2" width="9.5703125" style="229" customWidth="1"/>
    <col min="3" max="3" width="3" style="230" customWidth="1"/>
    <col min="4" max="4" width="45.7109375" style="231" customWidth="1"/>
    <col min="5" max="5" width="6.140625" style="232" customWidth="1"/>
    <col min="6" max="6" width="7.140625" style="232" customWidth="1"/>
    <col min="7" max="7" width="11.28515625" style="496" customWidth="1"/>
    <col min="8" max="8" width="12.7109375" style="496" customWidth="1"/>
    <col min="9" max="26" width="9.140625" style="751"/>
    <col min="27" max="257" width="9.140625" style="205"/>
    <col min="258" max="259" width="9.140625" style="205" customWidth="1"/>
    <col min="260" max="260" width="33.85546875" style="205" customWidth="1"/>
    <col min="261" max="262" width="9.140625" style="205" customWidth="1"/>
    <col min="263" max="263" width="9.140625" style="205"/>
    <col min="264" max="264" width="10.85546875" style="205" customWidth="1"/>
    <col min="265" max="513" width="9.140625" style="205"/>
    <col min="514" max="515" width="9.140625" style="205" customWidth="1"/>
    <col min="516" max="516" width="33.85546875" style="205" customWidth="1"/>
    <col min="517" max="518" width="9.140625" style="205" customWidth="1"/>
    <col min="519" max="519" width="9.140625" style="205"/>
    <col min="520" max="520" width="10.85546875" style="205" customWidth="1"/>
    <col min="521" max="769" width="9.140625" style="205"/>
    <col min="770" max="771" width="9.140625" style="205" customWidth="1"/>
    <col min="772" max="772" width="33.85546875" style="205" customWidth="1"/>
    <col min="773" max="774" width="9.140625" style="205" customWidth="1"/>
    <col min="775" max="775" width="9.140625" style="205"/>
    <col min="776" max="776" width="10.85546875" style="205" customWidth="1"/>
    <col min="777" max="1025" width="9.140625" style="205"/>
    <col min="1026" max="1027" width="9.140625" style="205" customWidth="1"/>
    <col min="1028" max="1028" width="33.85546875" style="205" customWidth="1"/>
    <col min="1029" max="1030" width="9.140625" style="205" customWidth="1"/>
    <col min="1031" max="1031" width="9.140625" style="205"/>
    <col min="1032" max="1032" width="10.85546875" style="205" customWidth="1"/>
    <col min="1033" max="1281" width="9.140625" style="205"/>
    <col min="1282" max="1283" width="9.140625" style="205" customWidth="1"/>
    <col min="1284" max="1284" width="33.85546875" style="205" customWidth="1"/>
    <col min="1285" max="1286" width="9.140625" style="205" customWidth="1"/>
    <col min="1287" max="1287" width="9.140625" style="205"/>
    <col min="1288" max="1288" width="10.85546875" style="205" customWidth="1"/>
    <col min="1289" max="1537" width="9.140625" style="205"/>
    <col min="1538" max="1539" width="9.140625" style="205" customWidth="1"/>
    <col min="1540" max="1540" width="33.85546875" style="205" customWidth="1"/>
    <col min="1541" max="1542" width="9.140625" style="205" customWidth="1"/>
    <col min="1543" max="1543" width="9.140625" style="205"/>
    <col min="1544" max="1544" width="10.85546875" style="205" customWidth="1"/>
    <col min="1545" max="1793" width="9.140625" style="205"/>
    <col min="1794" max="1795" width="9.140625" style="205" customWidth="1"/>
    <col min="1796" max="1796" width="33.85546875" style="205" customWidth="1"/>
    <col min="1797" max="1798" width="9.140625" style="205" customWidth="1"/>
    <col min="1799" max="1799" width="9.140625" style="205"/>
    <col min="1800" max="1800" width="10.85546875" style="205" customWidth="1"/>
    <col min="1801" max="2049" width="9.140625" style="205"/>
    <col min="2050" max="2051" width="9.140625" style="205" customWidth="1"/>
    <col min="2052" max="2052" width="33.85546875" style="205" customWidth="1"/>
    <col min="2053" max="2054" width="9.140625" style="205" customWidth="1"/>
    <col min="2055" max="2055" width="9.140625" style="205"/>
    <col min="2056" max="2056" width="10.85546875" style="205" customWidth="1"/>
    <col min="2057" max="2305" width="9.140625" style="205"/>
    <col min="2306" max="2307" width="9.140625" style="205" customWidth="1"/>
    <col min="2308" max="2308" width="33.85546875" style="205" customWidth="1"/>
    <col min="2309" max="2310" width="9.140625" style="205" customWidth="1"/>
    <col min="2311" max="2311" width="9.140625" style="205"/>
    <col min="2312" max="2312" width="10.85546875" style="205" customWidth="1"/>
    <col min="2313" max="2561" width="9.140625" style="205"/>
    <col min="2562" max="2563" width="9.140625" style="205" customWidth="1"/>
    <col min="2564" max="2564" width="33.85546875" style="205" customWidth="1"/>
    <col min="2565" max="2566" width="9.140625" style="205" customWidth="1"/>
    <col min="2567" max="2567" width="9.140625" style="205"/>
    <col min="2568" max="2568" width="10.85546875" style="205" customWidth="1"/>
    <col min="2569" max="2817" width="9.140625" style="205"/>
    <col min="2818" max="2819" width="9.140625" style="205" customWidth="1"/>
    <col min="2820" max="2820" width="33.85546875" style="205" customWidth="1"/>
    <col min="2821" max="2822" width="9.140625" style="205" customWidth="1"/>
    <col min="2823" max="2823" width="9.140625" style="205"/>
    <col min="2824" max="2824" width="10.85546875" style="205" customWidth="1"/>
    <col min="2825" max="3073" width="9.140625" style="205"/>
    <col min="3074" max="3075" width="9.140625" style="205" customWidth="1"/>
    <col min="3076" max="3076" width="33.85546875" style="205" customWidth="1"/>
    <col min="3077" max="3078" width="9.140625" style="205" customWidth="1"/>
    <col min="3079" max="3079" width="9.140625" style="205"/>
    <col min="3080" max="3080" width="10.85546875" style="205" customWidth="1"/>
    <col min="3081" max="3329" width="9.140625" style="205"/>
    <col min="3330" max="3331" width="9.140625" style="205" customWidth="1"/>
    <col min="3332" max="3332" width="33.85546875" style="205" customWidth="1"/>
    <col min="3333" max="3334" width="9.140625" style="205" customWidth="1"/>
    <col min="3335" max="3335" width="9.140625" style="205"/>
    <col min="3336" max="3336" width="10.85546875" style="205" customWidth="1"/>
    <col min="3337" max="3585" width="9.140625" style="205"/>
    <col min="3586" max="3587" width="9.140625" style="205" customWidth="1"/>
    <col min="3588" max="3588" width="33.85546875" style="205" customWidth="1"/>
    <col min="3589" max="3590" width="9.140625" style="205" customWidth="1"/>
    <col min="3591" max="3591" width="9.140625" style="205"/>
    <col min="3592" max="3592" width="10.85546875" style="205" customWidth="1"/>
    <col min="3593" max="3841" width="9.140625" style="205"/>
    <col min="3842" max="3843" width="9.140625" style="205" customWidth="1"/>
    <col min="3844" max="3844" width="33.85546875" style="205" customWidth="1"/>
    <col min="3845" max="3846" width="9.140625" style="205" customWidth="1"/>
    <col min="3847" max="3847" width="9.140625" style="205"/>
    <col min="3848" max="3848" width="10.85546875" style="205" customWidth="1"/>
    <col min="3849" max="4097" width="9.140625" style="205"/>
    <col min="4098" max="4099" width="9.140625" style="205" customWidth="1"/>
    <col min="4100" max="4100" width="33.85546875" style="205" customWidth="1"/>
    <col min="4101" max="4102" width="9.140625" style="205" customWidth="1"/>
    <col min="4103" max="4103" width="9.140625" style="205"/>
    <col min="4104" max="4104" width="10.85546875" style="205" customWidth="1"/>
    <col min="4105" max="4353" width="9.140625" style="205"/>
    <col min="4354" max="4355" width="9.140625" style="205" customWidth="1"/>
    <col min="4356" max="4356" width="33.85546875" style="205" customWidth="1"/>
    <col min="4357" max="4358" width="9.140625" style="205" customWidth="1"/>
    <col min="4359" max="4359" width="9.140625" style="205"/>
    <col min="4360" max="4360" width="10.85546875" style="205" customWidth="1"/>
    <col min="4361" max="4609" width="9.140625" style="205"/>
    <col min="4610" max="4611" width="9.140625" style="205" customWidth="1"/>
    <col min="4612" max="4612" width="33.85546875" style="205" customWidth="1"/>
    <col min="4613" max="4614" width="9.140625" style="205" customWidth="1"/>
    <col min="4615" max="4615" width="9.140625" style="205"/>
    <col min="4616" max="4616" width="10.85546875" style="205" customWidth="1"/>
    <col min="4617" max="4865" width="9.140625" style="205"/>
    <col min="4866" max="4867" width="9.140625" style="205" customWidth="1"/>
    <col min="4868" max="4868" width="33.85546875" style="205" customWidth="1"/>
    <col min="4869" max="4870" width="9.140625" style="205" customWidth="1"/>
    <col min="4871" max="4871" width="9.140625" style="205"/>
    <col min="4872" max="4872" width="10.85546875" style="205" customWidth="1"/>
    <col min="4873" max="5121" width="9.140625" style="205"/>
    <col min="5122" max="5123" width="9.140625" style="205" customWidth="1"/>
    <col min="5124" max="5124" width="33.85546875" style="205" customWidth="1"/>
    <col min="5125" max="5126" width="9.140625" style="205" customWidth="1"/>
    <col min="5127" max="5127" width="9.140625" style="205"/>
    <col min="5128" max="5128" width="10.85546875" style="205" customWidth="1"/>
    <col min="5129" max="5377" width="9.140625" style="205"/>
    <col min="5378" max="5379" width="9.140625" style="205" customWidth="1"/>
    <col min="5380" max="5380" width="33.85546875" style="205" customWidth="1"/>
    <col min="5381" max="5382" width="9.140625" style="205" customWidth="1"/>
    <col min="5383" max="5383" width="9.140625" style="205"/>
    <col min="5384" max="5384" width="10.85546875" style="205" customWidth="1"/>
    <col min="5385" max="5633" width="9.140625" style="205"/>
    <col min="5634" max="5635" width="9.140625" style="205" customWidth="1"/>
    <col min="5636" max="5636" width="33.85546875" style="205" customWidth="1"/>
    <col min="5637" max="5638" width="9.140625" style="205" customWidth="1"/>
    <col min="5639" max="5639" width="9.140625" style="205"/>
    <col min="5640" max="5640" width="10.85546875" style="205" customWidth="1"/>
    <col min="5641" max="5889" width="9.140625" style="205"/>
    <col min="5890" max="5891" width="9.140625" style="205" customWidth="1"/>
    <col min="5892" max="5892" width="33.85546875" style="205" customWidth="1"/>
    <col min="5893" max="5894" width="9.140625" style="205" customWidth="1"/>
    <col min="5895" max="5895" width="9.140625" style="205"/>
    <col min="5896" max="5896" width="10.85546875" style="205" customWidth="1"/>
    <col min="5897" max="6145" width="9.140625" style="205"/>
    <col min="6146" max="6147" width="9.140625" style="205" customWidth="1"/>
    <col min="6148" max="6148" width="33.85546875" style="205" customWidth="1"/>
    <col min="6149" max="6150" width="9.140625" style="205" customWidth="1"/>
    <col min="6151" max="6151" width="9.140625" style="205"/>
    <col min="6152" max="6152" width="10.85546875" style="205" customWidth="1"/>
    <col min="6153" max="6401" width="9.140625" style="205"/>
    <col min="6402" max="6403" width="9.140625" style="205" customWidth="1"/>
    <col min="6404" max="6404" width="33.85546875" style="205" customWidth="1"/>
    <col min="6405" max="6406" width="9.140625" style="205" customWidth="1"/>
    <col min="6407" max="6407" width="9.140625" style="205"/>
    <col min="6408" max="6408" width="10.85546875" style="205" customWidth="1"/>
    <col min="6409" max="6657" width="9.140625" style="205"/>
    <col min="6658" max="6659" width="9.140625" style="205" customWidth="1"/>
    <col min="6660" max="6660" width="33.85546875" style="205" customWidth="1"/>
    <col min="6661" max="6662" width="9.140625" style="205" customWidth="1"/>
    <col min="6663" max="6663" width="9.140625" style="205"/>
    <col min="6664" max="6664" width="10.85546875" style="205" customWidth="1"/>
    <col min="6665" max="6913" width="9.140625" style="205"/>
    <col min="6914" max="6915" width="9.140625" style="205" customWidth="1"/>
    <col min="6916" max="6916" width="33.85546875" style="205" customWidth="1"/>
    <col min="6917" max="6918" width="9.140625" style="205" customWidth="1"/>
    <col min="6919" max="6919" width="9.140625" style="205"/>
    <col min="6920" max="6920" width="10.85546875" style="205" customWidth="1"/>
    <col min="6921" max="7169" width="9.140625" style="205"/>
    <col min="7170" max="7171" width="9.140625" style="205" customWidth="1"/>
    <col min="7172" max="7172" width="33.85546875" style="205" customWidth="1"/>
    <col min="7173" max="7174" width="9.140625" style="205" customWidth="1"/>
    <col min="7175" max="7175" width="9.140625" style="205"/>
    <col min="7176" max="7176" width="10.85546875" style="205" customWidth="1"/>
    <col min="7177" max="7425" width="9.140625" style="205"/>
    <col min="7426" max="7427" width="9.140625" style="205" customWidth="1"/>
    <col min="7428" max="7428" width="33.85546875" style="205" customWidth="1"/>
    <col min="7429" max="7430" width="9.140625" style="205" customWidth="1"/>
    <col min="7431" max="7431" width="9.140625" style="205"/>
    <col min="7432" max="7432" width="10.85546875" style="205" customWidth="1"/>
    <col min="7433" max="7681" width="9.140625" style="205"/>
    <col min="7682" max="7683" width="9.140625" style="205" customWidth="1"/>
    <col min="7684" max="7684" width="33.85546875" style="205" customWidth="1"/>
    <col min="7685" max="7686" width="9.140625" style="205" customWidth="1"/>
    <col min="7687" max="7687" width="9.140625" style="205"/>
    <col min="7688" max="7688" width="10.85546875" style="205" customWidth="1"/>
    <col min="7689" max="7937" width="9.140625" style="205"/>
    <col min="7938" max="7939" width="9.140625" style="205" customWidth="1"/>
    <col min="7940" max="7940" width="33.85546875" style="205" customWidth="1"/>
    <col min="7941" max="7942" width="9.140625" style="205" customWidth="1"/>
    <col min="7943" max="7943" width="9.140625" style="205"/>
    <col min="7944" max="7944" width="10.85546875" style="205" customWidth="1"/>
    <col min="7945" max="8193" width="9.140625" style="205"/>
    <col min="8194" max="8195" width="9.140625" style="205" customWidth="1"/>
    <col min="8196" max="8196" width="33.85546875" style="205" customWidth="1"/>
    <col min="8197" max="8198" width="9.140625" style="205" customWidth="1"/>
    <col min="8199" max="8199" width="9.140625" style="205"/>
    <col min="8200" max="8200" width="10.85546875" style="205" customWidth="1"/>
    <col min="8201" max="8449" width="9.140625" style="205"/>
    <col min="8450" max="8451" width="9.140625" style="205" customWidth="1"/>
    <col min="8452" max="8452" width="33.85546875" style="205" customWidth="1"/>
    <col min="8453" max="8454" width="9.140625" style="205" customWidth="1"/>
    <col min="8455" max="8455" width="9.140625" style="205"/>
    <col min="8456" max="8456" width="10.85546875" style="205" customWidth="1"/>
    <col min="8457" max="8705" width="9.140625" style="205"/>
    <col min="8706" max="8707" width="9.140625" style="205" customWidth="1"/>
    <col min="8708" max="8708" width="33.85546875" style="205" customWidth="1"/>
    <col min="8709" max="8710" width="9.140625" style="205" customWidth="1"/>
    <col min="8711" max="8711" width="9.140625" style="205"/>
    <col min="8712" max="8712" width="10.85546875" style="205" customWidth="1"/>
    <col min="8713" max="8961" width="9.140625" style="205"/>
    <col min="8962" max="8963" width="9.140625" style="205" customWidth="1"/>
    <col min="8964" max="8964" width="33.85546875" style="205" customWidth="1"/>
    <col min="8965" max="8966" width="9.140625" style="205" customWidth="1"/>
    <col min="8967" max="8967" width="9.140625" style="205"/>
    <col min="8968" max="8968" width="10.85546875" style="205" customWidth="1"/>
    <col min="8969" max="9217" width="9.140625" style="205"/>
    <col min="9218" max="9219" width="9.140625" style="205" customWidth="1"/>
    <col min="9220" max="9220" width="33.85546875" style="205" customWidth="1"/>
    <col min="9221" max="9222" width="9.140625" style="205" customWidth="1"/>
    <col min="9223" max="9223" width="9.140625" style="205"/>
    <col min="9224" max="9224" width="10.85546875" style="205" customWidth="1"/>
    <col min="9225" max="9473" width="9.140625" style="205"/>
    <col min="9474" max="9475" width="9.140625" style="205" customWidth="1"/>
    <col min="9476" max="9476" width="33.85546875" style="205" customWidth="1"/>
    <col min="9477" max="9478" width="9.140625" style="205" customWidth="1"/>
    <col min="9479" max="9479" width="9.140625" style="205"/>
    <col min="9480" max="9480" width="10.85546875" style="205" customWidth="1"/>
    <col min="9481" max="9729" width="9.140625" style="205"/>
    <col min="9730" max="9731" width="9.140625" style="205" customWidth="1"/>
    <col min="9732" max="9732" width="33.85546875" style="205" customWidth="1"/>
    <col min="9733" max="9734" width="9.140625" style="205" customWidth="1"/>
    <col min="9735" max="9735" width="9.140625" style="205"/>
    <col min="9736" max="9736" width="10.85546875" style="205" customWidth="1"/>
    <col min="9737" max="9985" width="9.140625" style="205"/>
    <col min="9986" max="9987" width="9.140625" style="205" customWidth="1"/>
    <col min="9988" max="9988" width="33.85546875" style="205" customWidth="1"/>
    <col min="9989" max="9990" width="9.140625" style="205" customWidth="1"/>
    <col min="9991" max="9991" width="9.140625" style="205"/>
    <col min="9992" max="9992" width="10.85546875" style="205" customWidth="1"/>
    <col min="9993" max="10241" width="9.140625" style="205"/>
    <col min="10242" max="10243" width="9.140625" style="205" customWidth="1"/>
    <col min="10244" max="10244" width="33.85546875" style="205" customWidth="1"/>
    <col min="10245" max="10246" width="9.140625" style="205" customWidth="1"/>
    <col min="10247" max="10247" width="9.140625" style="205"/>
    <col min="10248" max="10248" width="10.85546875" style="205" customWidth="1"/>
    <col min="10249" max="10497" width="9.140625" style="205"/>
    <col min="10498" max="10499" width="9.140625" style="205" customWidth="1"/>
    <col min="10500" max="10500" width="33.85546875" style="205" customWidth="1"/>
    <col min="10501" max="10502" width="9.140625" style="205" customWidth="1"/>
    <col min="10503" max="10503" width="9.140625" style="205"/>
    <col min="10504" max="10504" width="10.85546875" style="205" customWidth="1"/>
    <col min="10505" max="10753" width="9.140625" style="205"/>
    <col min="10754" max="10755" width="9.140625" style="205" customWidth="1"/>
    <col min="10756" max="10756" width="33.85546875" style="205" customWidth="1"/>
    <col min="10757" max="10758" width="9.140625" style="205" customWidth="1"/>
    <col min="10759" max="10759" width="9.140625" style="205"/>
    <col min="10760" max="10760" width="10.85546875" style="205" customWidth="1"/>
    <col min="10761" max="11009" width="9.140625" style="205"/>
    <col min="11010" max="11011" width="9.140625" style="205" customWidth="1"/>
    <col min="11012" max="11012" width="33.85546875" style="205" customWidth="1"/>
    <col min="11013" max="11014" width="9.140625" style="205" customWidth="1"/>
    <col min="11015" max="11015" width="9.140625" style="205"/>
    <col min="11016" max="11016" width="10.85546875" style="205" customWidth="1"/>
    <col min="11017" max="11265" width="9.140625" style="205"/>
    <col min="11266" max="11267" width="9.140625" style="205" customWidth="1"/>
    <col min="11268" max="11268" width="33.85546875" style="205" customWidth="1"/>
    <col min="11269" max="11270" width="9.140625" style="205" customWidth="1"/>
    <col min="11271" max="11271" width="9.140625" style="205"/>
    <col min="11272" max="11272" width="10.85546875" style="205" customWidth="1"/>
    <col min="11273" max="11521" width="9.140625" style="205"/>
    <col min="11522" max="11523" width="9.140625" style="205" customWidth="1"/>
    <col min="11524" max="11524" width="33.85546875" style="205" customWidth="1"/>
    <col min="11525" max="11526" width="9.140625" style="205" customWidth="1"/>
    <col min="11527" max="11527" width="9.140625" style="205"/>
    <col min="11528" max="11528" width="10.85546875" style="205" customWidth="1"/>
    <col min="11529" max="11777" width="9.140625" style="205"/>
    <col min="11778" max="11779" width="9.140625" style="205" customWidth="1"/>
    <col min="11780" max="11780" width="33.85546875" style="205" customWidth="1"/>
    <col min="11781" max="11782" width="9.140625" style="205" customWidth="1"/>
    <col min="11783" max="11783" width="9.140625" style="205"/>
    <col min="11784" max="11784" width="10.85546875" style="205" customWidth="1"/>
    <col min="11785" max="12033" width="9.140625" style="205"/>
    <col min="12034" max="12035" width="9.140625" style="205" customWidth="1"/>
    <col min="12036" max="12036" width="33.85546875" style="205" customWidth="1"/>
    <col min="12037" max="12038" width="9.140625" style="205" customWidth="1"/>
    <col min="12039" max="12039" width="9.140625" style="205"/>
    <col min="12040" max="12040" width="10.85546875" style="205" customWidth="1"/>
    <col min="12041" max="12289" width="9.140625" style="205"/>
    <col min="12290" max="12291" width="9.140625" style="205" customWidth="1"/>
    <col min="12292" max="12292" width="33.85546875" style="205" customWidth="1"/>
    <col min="12293" max="12294" width="9.140625" style="205" customWidth="1"/>
    <col min="12295" max="12295" width="9.140625" style="205"/>
    <col min="12296" max="12296" width="10.85546875" style="205" customWidth="1"/>
    <col min="12297" max="12545" width="9.140625" style="205"/>
    <col min="12546" max="12547" width="9.140625" style="205" customWidth="1"/>
    <col min="12548" max="12548" width="33.85546875" style="205" customWidth="1"/>
    <col min="12549" max="12550" width="9.140625" style="205" customWidth="1"/>
    <col min="12551" max="12551" width="9.140625" style="205"/>
    <col min="12552" max="12552" width="10.85546875" style="205" customWidth="1"/>
    <col min="12553" max="12801" width="9.140625" style="205"/>
    <col min="12802" max="12803" width="9.140625" style="205" customWidth="1"/>
    <col min="12804" max="12804" width="33.85546875" style="205" customWidth="1"/>
    <col min="12805" max="12806" width="9.140625" style="205" customWidth="1"/>
    <col min="12807" max="12807" width="9.140625" style="205"/>
    <col min="12808" max="12808" width="10.85546875" style="205" customWidth="1"/>
    <col min="12809" max="13057" width="9.140625" style="205"/>
    <col min="13058" max="13059" width="9.140625" style="205" customWidth="1"/>
    <col min="13060" max="13060" width="33.85546875" style="205" customWidth="1"/>
    <col min="13061" max="13062" width="9.140625" style="205" customWidth="1"/>
    <col min="13063" max="13063" width="9.140625" style="205"/>
    <col min="13064" max="13064" width="10.85546875" style="205" customWidth="1"/>
    <col min="13065" max="13313" width="9.140625" style="205"/>
    <col min="13314" max="13315" width="9.140625" style="205" customWidth="1"/>
    <col min="13316" max="13316" width="33.85546875" style="205" customWidth="1"/>
    <col min="13317" max="13318" width="9.140625" style="205" customWidth="1"/>
    <col min="13319" max="13319" width="9.140625" style="205"/>
    <col min="13320" max="13320" width="10.85546875" style="205" customWidth="1"/>
    <col min="13321" max="13569" width="9.140625" style="205"/>
    <col min="13570" max="13571" width="9.140625" style="205" customWidth="1"/>
    <col min="13572" max="13572" width="33.85546875" style="205" customWidth="1"/>
    <col min="13573" max="13574" width="9.140625" style="205" customWidth="1"/>
    <col min="13575" max="13575" width="9.140625" style="205"/>
    <col min="13576" max="13576" width="10.85546875" style="205" customWidth="1"/>
    <col min="13577" max="13825" width="9.140625" style="205"/>
    <col min="13826" max="13827" width="9.140625" style="205" customWidth="1"/>
    <col min="13828" max="13828" width="33.85546875" style="205" customWidth="1"/>
    <col min="13829" max="13830" width="9.140625" style="205" customWidth="1"/>
    <col min="13831" max="13831" width="9.140625" style="205"/>
    <col min="13832" max="13832" width="10.85546875" style="205" customWidth="1"/>
    <col min="13833" max="14081" width="9.140625" style="205"/>
    <col min="14082" max="14083" width="9.140625" style="205" customWidth="1"/>
    <col min="14084" max="14084" width="33.85546875" style="205" customWidth="1"/>
    <col min="14085" max="14086" width="9.140625" style="205" customWidth="1"/>
    <col min="14087" max="14087" width="9.140625" style="205"/>
    <col min="14088" max="14088" width="10.85546875" style="205" customWidth="1"/>
    <col min="14089" max="14337" width="9.140625" style="205"/>
    <col min="14338" max="14339" width="9.140625" style="205" customWidth="1"/>
    <col min="14340" max="14340" width="33.85546875" style="205" customWidth="1"/>
    <col min="14341" max="14342" width="9.140625" style="205" customWidth="1"/>
    <col min="14343" max="14343" width="9.140625" style="205"/>
    <col min="14344" max="14344" width="10.85546875" style="205" customWidth="1"/>
    <col min="14345" max="14593" width="9.140625" style="205"/>
    <col min="14594" max="14595" width="9.140625" style="205" customWidth="1"/>
    <col min="14596" max="14596" width="33.85546875" style="205" customWidth="1"/>
    <col min="14597" max="14598" width="9.140625" style="205" customWidth="1"/>
    <col min="14599" max="14599" width="9.140625" style="205"/>
    <col min="14600" max="14600" width="10.85546875" style="205" customWidth="1"/>
    <col min="14601" max="14849" width="9.140625" style="205"/>
    <col min="14850" max="14851" width="9.140625" style="205" customWidth="1"/>
    <col min="14852" max="14852" width="33.85546875" style="205" customWidth="1"/>
    <col min="14853" max="14854" width="9.140625" style="205" customWidth="1"/>
    <col min="14855" max="14855" width="9.140625" style="205"/>
    <col min="14856" max="14856" width="10.85546875" style="205" customWidth="1"/>
    <col min="14857" max="15105" width="9.140625" style="205"/>
    <col min="15106" max="15107" width="9.140625" style="205" customWidth="1"/>
    <col min="15108" max="15108" width="33.85546875" style="205" customWidth="1"/>
    <col min="15109" max="15110" width="9.140625" style="205" customWidth="1"/>
    <col min="15111" max="15111" width="9.140625" style="205"/>
    <col min="15112" max="15112" width="10.85546875" style="205" customWidth="1"/>
    <col min="15113" max="15361" width="9.140625" style="205"/>
    <col min="15362" max="15363" width="9.140625" style="205" customWidth="1"/>
    <col min="15364" max="15364" width="33.85546875" style="205" customWidth="1"/>
    <col min="15365" max="15366" width="9.140625" style="205" customWidth="1"/>
    <col min="15367" max="15367" width="9.140625" style="205"/>
    <col min="15368" max="15368" width="10.85546875" style="205" customWidth="1"/>
    <col min="15369" max="15617" width="9.140625" style="205"/>
    <col min="15618" max="15619" width="9.140625" style="205" customWidth="1"/>
    <col min="15620" max="15620" width="33.85546875" style="205" customWidth="1"/>
    <col min="15621" max="15622" width="9.140625" style="205" customWidth="1"/>
    <col min="15623" max="15623" width="9.140625" style="205"/>
    <col min="15624" max="15624" width="10.85546875" style="205" customWidth="1"/>
    <col min="15625" max="15873" width="9.140625" style="205"/>
    <col min="15874" max="15875" width="9.140625" style="205" customWidth="1"/>
    <col min="15876" max="15876" width="33.85546875" style="205" customWidth="1"/>
    <col min="15877" max="15878" width="9.140625" style="205" customWidth="1"/>
    <col min="15879" max="15879" width="9.140625" style="205"/>
    <col min="15880" max="15880" width="10.85546875" style="205" customWidth="1"/>
    <col min="15881" max="16129" width="9.140625" style="205"/>
    <col min="16130" max="16131" width="9.140625" style="205" customWidth="1"/>
    <col min="16132" max="16132" width="33.85546875" style="205" customWidth="1"/>
    <col min="16133" max="16134" width="9.140625" style="205" customWidth="1"/>
    <col min="16135" max="16135" width="9.140625" style="205"/>
    <col min="16136" max="16136" width="10.85546875" style="205" customWidth="1"/>
    <col min="16137" max="16384" width="9.140625" style="205"/>
  </cols>
  <sheetData>
    <row r="1" spans="1:26" s="95" customFormat="1" x14ac:dyDescent="0.2">
      <c r="A1" s="1" t="s">
        <v>1065</v>
      </c>
      <c r="B1" s="2"/>
      <c r="C1" s="3"/>
      <c r="D1" s="4"/>
      <c r="E1" s="5"/>
      <c r="F1" s="6"/>
      <c r="G1" s="486"/>
      <c r="H1" s="486"/>
      <c r="I1" s="687"/>
      <c r="J1" s="687"/>
      <c r="K1" s="688"/>
      <c r="L1" s="688"/>
      <c r="M1" s="689"/>
      <c r="N1" s="690"/>
      <c r="O1" s="682"/>
      <c r="P1" s="682"/>
      <c r="Q1" s="682"/>
      <c r="R1" s="682"/>
      <c r="S1" s="682"/>
      <c r="T1" s="682"/>
      <c r="U1" s="682"/>
      <c r="V1" s="682"/>
      <c r="W1" s="682"/>
      <c r="X1" s="682"/>
      <c r="Y1" s="682"/>
      <c r="Z1" s="682"/>
    </row>
    <row r="2" spans="1:26" s="95" customFormat="1" x14ac:dyDescent="0.2">
      <c r="A2" s="1" t="s">
        <v>1067</v>
      </c>
      <c r="B2" s="2"/>
      <c r="C2" s="3"/>
      <c r="D2" s="4"/>
      <c r="E2" s="5"/>
      <c r="F2" s="6"/>
      <c r="G2" s="486"/>
      <c r="H2" s="486"/>
      <c r="I2" s="687"/>
      <c r="J2" s="687"/>
      <c r="K2" s="691"/>
      <c r="L2" s="689"/>
      <c r="M2" s="689"/>
      <c r="N2" s="690"/>
      <c r="O2" s="682"/>
      <c r="P2" s="682"/>
      <c r="Q2" s="682"/>
      <c r="R2" s="682"/>
      <c r="S2" s="682"/>
      <c r="T2" s="682"/>
      <c r="U2" s="682"/>
      <c r="V2" s="682"/>
      <c r="W2" s="682"/>
      <c r="X2" s="682"/>
      <c r="Y2" s="682"/>
      <c r="Z2" s="682"/>
    </row>
    <row r="3" spans="1:26" s="95" customFormat="1" ht="33.75" customHeight="1" x14ac:dyDescent="0.2">
      <c r="A3" s="802" t="s">
        <v>1066</v>
      </c>
      <c r="B3" s="802"/>
      <c r="C3" s="802"/>
      <c r="D3" s="802"/>
      <c r="E3" s="802"/>
      <c r="F3" s="802"/>
      <c r="G3" s="802"/>
      <c r="H3" s="802"/>
      <c r="I3" s="687"/>
      <c r="J3" s="687"/>
      <c r="K3" s="691"/>
      <c r="L3" s="689"/>
      <c r="M3" s="689"/>
      <c r="N3" s="690"/>
      <c r="O3" s="682"/>
      <c r="P3" s="682"/>
      <c r="Q3" s="682"/>
      <c r="R3" s="682"/>
      <c r="S3" s="682"/>
      <c r="T3" s="682"/>
      <c r="U3" s="682"/>
      <c r="V3" s="682"/>
      <c r="W3" s="682"/>
      <c r="X3" s="682"/>
      <c r="Y3" s="682"/>
      <c r="Z3" s="682"/>
    </row>
    <row r="4" spans="1:26" s="95" customFormat="1" ht="17.25" thickBot="1" x14ac:dyDescent="0.25">
      <c r="A4" s="124"/>
      <c r="B4" s="124"/>
      <c r="E4" s="124"/>
      <c r="F4" s="124"/>
      <c r="G4" s="824" t="s">
        <v>1284</v>
      </c>
      <c r="H4" s="824"/>
      <c r="I4" s="687"/>
      <c r="J4" s="687"/>
      <c r="K4" s="691"/>
      <c r="L4" s="689"/>
      <c r="M4" s="689"/>
      <c r="N4" s="690"/>
      <c r="O4" s="682"/>
      <c r="P4" s="682"/>
      <c r="Q4" s="682"/>
      <c r="R4" s="682"/>
      <c r="S4" s="682"/>
      <c r="T4" s="682"/>
      <c r="U4" s="682"/>
      <c r="V4" s="682"/>
      <c r="W4" s="682"/>
      <c r="X4" s="682"/>
      <c r="Y4" s="682"/>
      <c r="Z4" s="682"/>
    </row>
    <row r="5" spans="1:26" s="37" customFormat="1" ht="50.25" thickTop="1" x14ac:dyDescent="0.2">
      <c r="A5" s="319" t="s">
        <v>641</v>
      </c>
      <c r="B5" s="320" t="s">
        <v>642</v>
      </c>
      <c r="C5" s="321" t="s">
        <v>100</v>
      </c>
      <c r="D5" s="320" t="s">
        <v>57</v>
      </c>
      <c r="E5" s="322" t="s">
        <v>640</v>
      </c>
      <c r="F5" s="369" t="s">
        <v>639</v>
      </c>
      <c r="G5" s="736" t="s">
        <v>638</v>
      </c>
      <c r="H5" s="686" t="s">
        <v>637</v>
      </c>
      <c r="I5" s="637"/>
      <c r="J5" s="619"/>
      <c r="K5" s="619"/>
      <c r="L5" s="619"/>
      <c r="M5" s="619"/>
      <c r="N5" s="619"/>
      <c r="O5" s="619"/>
      <c r="P5" s="619"/>
      <c r="Q5" s="619"/>
      <c r="R5" s="619"/>
      <c r="S5" s="619"/>
      <c r="T5" s="619"/>
      <c r="U5" s="619"/>
      <c r="V5" s="619"/>
      <c r="W5" s="619"/>
      <c r="X5" s="619"/>
      <c r="Y5" s="619"/>
      <c r="Z5" s="619"/>
    </row>
    <row r="6" spans="1:26" x14ac:dyDescent="0.2">
      <c r="A6" s="395"/>
      <c r="B6" s="201"/>
      <c r="C6" s="202"/>
      <c r="D6" s="203"/>
      <c r="E6" s="204"/>
      <c r="F6" s="403"/>
      <c r="G6" s="737"/>
      <c r="H6" s="738"/>
    </row>
    <row r="7" spans="1:26" x14ac:dyDescent="0.2">
      <c r="A7" s="395"/>
      <c r="B7" s="201"/>
      <c r="C7" s="202"/>
      <c r="D7" s="206" t="s">
        <v>747</v>
      </c>
      <c r="E7" s="204"/>
      <c r="F7" s="403"/>
      <c r="G7" s="737"/>
      <c r="H7" s="738"/>
    </row>
    <row r="8" spans="1:26" x14ac:dyDescent="0.2">
      <c r="A8" s="395"/>
      <c r="B8" s="201"/>
      <c r="C8" s="202"/>
      <c r="D8" s="203"/>
      <c r="E8" s="204"/>
      <c r="F8" s="403"/>
      <c r="G8" s="737"/>
      <c r="H8" s="738"/>
    </row>
    <row r="9" spans="1:26" x14ac:dyDescent="0.2">
      <c r="A9" s="395" t="s">
        <v>673</v>
      </c>
      <c r="B9" s="201" t="s">
        <v>675</v>
      </c>
      <c r="C9" s="202"/>
      <c r="D9" s="207" t="s">
        <v>676</v>
      </c>
      <c r="E9" s="204"/>
      <c r="F9" s="403"/>
      <c r="G9" s="737"/>
      <c r="H9" s="738"/>
    </row>
    <row r="10" spans="1:26" x14ac:dyDescent="0.2">
      <c r="A10" s="395"/>
      <c r="B10" s="201"/>
      <c r="C10" s="202"/>
      <c r="D10" s="203"/>
      <c r="E10" s="204"/>
      <c r="F10" s="403"/>
      <c r="G10" s="737"/>
      <c r="H10" s="738"/>
    </row>
    <row r="11" spans="1:26" x14ac:dyDescent="0.2">
      <c r="A11" s="395"/>
      <c r="B11" s="201" t="s">
        <v>739</v>
      </c>
      <c r="C11" s="202"/>
      <c r="D11" s="207" t="s">
        <v>79</v>
      </c>
      <c r="E11" s="204"/>
      <c r="F11" s="403"/>
      <c r="G11" s="737"/>
      <c r="H11" s="738"/>
    </row>
    <row r="12" spans="1:26" x14ac:dyDescent="0.2">
      <c r="A12" s="395"/>
      <c r="B12" s="201"/>
      <c r="C12" s="202"/>
      <c r="D12" s="203"/>
      <c r="E12" s="204"/>
      <c r="F12" s="403"/>
      <c r="G12" s="737"/>
      <c r="H12" s="738"/>
    </row>
    <row r="13" spans="1:26" ht="49.5" x14ac:dyDescent="0.2">
      <c r="A13" s="395" t="s">
        <v>748</v>
      </c>
      <c r="B13" s="201" t="s">
        <v>20</v>
      </c>
      <c r="C13" s="202"/>
      <c r="D13" s="203" t="s">
        <v>740</v>
      </c>
      <c r="E13" s="204"/>
      <c r="F13" s="403"/>
      <c r="G13" s="737"/>
      <c r="H13" s="738"/>
    </row>
    <row r="14" spans="1:26" x14ac:dyDescent="0.2">
      <c r="A14" s="395"/>
      <c r="B14" s="201"/>
      <c r="C14" s="202"/>
      <c r="D14" s="203"/>
      <c r="E14" s="204"/>
      <c r="F14" s="403"/>
      <c r="G14" s="737"/>
      <c r="H14" s="738"/>
    </row>
    <row r="15" spans="1:26" x14ac:dyDescent="0.2">
      <c r="A15" s="395" t="s">
        <v>749</v>
      </c>
      <c r="B15" s="201"/>
      <c r="C15" s="202"/>
      <c r="D15" s="203" t="s">
        <v>58</v>
      </c>
      <c r="E15" s="204" t="s">
        <v>21</v>
      </c>
      <c r="F15" s="403">
        <v>3</v>
      </c>
      <c r="G15" s="739"/>
      <c r="H15" s="738">
        <f>G15*F15</f>
        <v>0</v>
      </c>
    </row>
    <row r="16" spans="1:26" x14ac:dyDescent="0.2">
      <c r="A16" s="395"/>
      <c r="B16" s="201"/>
      <c r="C16" s="202"/>
      <c r="D16" s="203"/>
      <c r="E16" s="204"/>
      <c r="F16" s="403"/>
      <c r="G16" s="739"/>
      <c r="H16" s="738"/>
    </row>
    <row r="17" spans="1:9" x14ac:dyDescent="0.2">
      <c r="A17" s="395" t="s">
        <v>750</v>
      </c>
      <c r="B17" s="201"/>
      <c r="C17" s="202"/>
      <c r="D17" s="203" t="s">
        <v>678</v>
      </c>
      <c r="E17" s="204" t="s">
        <v>21</v>
      </c>
      <c r="F17" s="403">
        <v>3</v>
      </c>
      <c r="G17" s="739"/>
      <c r="H17" s="738">
        <f>G17*F17</f>
        <v>0</v>
      </c>
      <c r="I17" s="752"/>
    </row>
    <row r="18" spans="1:9" x14ac:dyDescent="0.2">
      <c r="A18" s="395"/>
      <c r="B18" s="201"/>
      <c r="C18" s="202"/>
      <c r="D18" s="203"/>
      <c r="E18" s="204"/>
      <c r="F18" s="403"/>
      <c r="G18" s="739"/>
      <c r="H18" s="738"/>
      <c r="I18" s="752"/>
    </row>
    <row r="19" spans="1:9" x14ac:dyDescent="0.2">
      <c r="A19" s="395" t="s">
        <v>751</v>
      </c>
      <c r="B19" s="201"/>
      <c r="C19" s="202"/>
      <c r="D19" s="203" t="s">
        <v>679</v>
      </c>
      <c r="E19" s="204" t="s">
        <v>21</v>
      </c>
      <c r="F19" s="403">
        <v>4</v>
      </c>
      <c r="G19" s="739"/>
      <c r="H19" s="738">
        <f>G19*F19</f>
        <v>0</v>
      </c>
      <c r="I19" s="752"/>
    </row>
    <row r="20" spans="1:9" x14ac:dyDescent="0.2">
      <c r="A20" s="395"/>
      <c r="B20" s="201"/>
      <c r="C20" s="202"/>
      <c r="D20" s="203"/>
      <c r="E20" s="204"/>
      <c r="F20" s="403"/>
      <c r="G20" s="739"/>
      <c r="H20" s="738"/>
      <c r="I20" s="752"/>
    </row>
    <row r="21" spans="1:9" x14ac:dyDescent="0.2">
      <c r="A21" s="395" t="s">
        <v>752</v>
      </c>
      <c r="B21" s="201"/>
      <c r="C21" s="202"/>
      <c r="D21" s="203" t="s">
        <v>680</v>
      </c>
      <c r="E21" s="204" t="s">
        <v>21</v>
      </c>
      <c r="F21" s="403"/>
      <c r="G21" s="739"/>
      <c r="H21" s="738">
        <f>G21*F21</f>
        <v>0</v>
      </c>
      <c r="I21" s="752"/>
    </row>
    <row r="22" spans="1:9" x14ac:dyDescent="0.2">
      <c r="A22" s="395"/>
      <c r="B22" s="201"/>
      <c r="C22" s="202"/>
      <c r="D22" s="203"/>
      <c r="E22" s="204"/>
      <c r="F22" s="403"/>
      <c r="G22" s="737"/>
      <c r="H22" s="738"/>
    </row>
    <row r="23" spans="1:9" x14ac:dyDescent="0.2">
      <c r="A23" s="395" t="s">
        <v>753</v>
      </c>
      <c r="B23" s="201" t="s">
        <v>20</v>
      </c>
      <c r="C23" s="202"/>
      <c r="D23" s="203" t="s">
        <v>59</v>
      </c>
      <c r="E23" s="204"/>
      <c r="F23" s="403"/>
      <c r="G23" s="737"/>
      <c r="H23" s="738"/>
    </row>
    <row r="24" spans="1:9" x14ac:dyDescent="0.2">
      <c r="A24" s="395"/>
      <c r="B24" s="201"/>
      <c r="C24" s="202"/>
      <c r="D24" s="203"/>
      <c r="E24" s="204"/>
      <c r="F24" s="403"/>
      <c r="G24" s="737"/>
      <c r="H24" s="738"/>
    </row>
    <row r="25" spans="1:9" x14ac:dyDescent="0.2">
      <c r="A25" s="395" t="s">
        <v>754</v>
      </c>
      <c r="B25" s="201"/>
      <c r="C25" s="202"/>
      <c r="D25" s="203" t="s">
        <v>681</v>
      </c>
      <c r="E25" s="204" t="s">
        <v>21</v>
      </c>
      <c r="F25" s="403">
        <v>1</v>
      </c>
      <c r="G25" s="737"/>
      <c r="H25" s="738">
        <f>G25*F25</f>
        <v>0</v>
      </c>
      <c r="I25" s="752"/>
    </row>
    <row r="26" spans="1:9" x14ac:dyDescent="0.2">
      <c r="A26" s="395"/>
      <c r="B26" s="201"/>
      <c r="C26" s="202"/>
      <c r="D26" s="203"/>
      <c r="E26" s="204"/>
      <c r="F26" s="403"/>
      <c r="G26" s="737"/>
      <c r="H26" s="738"/>
    </row>
    <row r="27" spans="1:9" ht="49.5" x14ac:dyDescent="0.2">
      <c r="A27" s="395" t="s">
        <v>755</v>
      </c>
      <c r="B27" s="201"/>
      <c r="C27" s="202"/>
      <c r="D27" s="203" t="s">
        <v>682</v>
      </c>
      <c r="E27" s="204" t="s">
        <v>21</v>
      </c>
      <c r="F27" s="403"/>
      <c r="G27" s="737"/>
      <c r="H27" s="554" t="s">
        <v>659</v>
      </c>
    </row>
    <row r="28" spans="1:9" x14ac:dyDescent="0.2">
      <c r="A28" s="395"/>
      <c r="B28" s="201"/>
      <c r="C28" s="202"/>
      <c r="D28" s="203"/>
      <c r="E28" s="204"/>
      <c r="F28" s="403"/>
      <c r="G28" s="737"/>
      <c r="H28" s="554"/>
    </row>
    <row r="29" spans="1:9" ht="33" x14ac:dyDescent="0.2">
      <c r="A29" s="395" t="s">
        <v>756</v>
      </c>
      <c r="B29" s="201" t="s">
        <v>20</v>
      </c>
      <c r="C29" s="202"/>
      <c r="D29" s="203" t="s">
        <v>683</v>
      </c>
      <c r="E29" s="204" t="s">
        <v>21</v>
      </c>
      <c r="F29" s="403"/>
      <c r="G29" s="737"/>
      <c r="H29" s="554">
        <f>G29*F29</f>
        <v>0</v>
      </c>
    </row>
    <row r="30" spans="1:9" x14ac:dyDescent="0.2">
      <c r="A30" s="395"/>
      <c r="B30" s="201"/>
      <c r="C30" s="202"/>
      <c r="D30" s="203"/>
      <c r="E30" s="204"/>
      <c r="F30" s="403"/>
      <c r="G30" s="737"/>
      <c r="H30" s="554"/>
    </row>
    <row r="31" spans="1:9" x14ac:dyDescent="0.2">
      <c r="A31" s="395" t="s">
        <v>757</v>
      </c>
      <c r="B31" s="201" t="s">
        <v>3</v>
      </c>
      <c r="C31" s="202"/>
      <c r="D31" s="207" t="s">
        <v>60</v>
      </c>
      <c r="E31" s="204"/>
      <c r="F31" s="403"/>
      <c r="G31" s="737"/>
      <c r="H31" s="554"/>
    </row>
    <row r="32" spans="1:9" x14ac:dyDescent="0.2">
      <c r="A32" s="395"/>
      <c r="B32" s="201"/>
      <c r="C32" s="202"/>
      <c r="D32" s="203"/>
      <c r="E32" s="204"/>
      <c r="F32" s="403"/>
      <c r="G32" s="737"/>
      <c r="H32" s="554"/>
    </row>
    <row r="33" spans="1:26" x14ac:dyDescent="0.2">
      <c r="A33" s="395" t="s">
        <v>991</v>
      </c>
      <c r="B33" s="201" t="s">
        <v>26</v>
      </c>
      <c r="C33" s="202"/>
      <c r="D33" s="203" t="s">
        <v>684</v>
      </c>
      <c r="E33" s="204" t="s">
        <v>25</v>
      </c>
      <c r="F33" s="403"/>
      <c r="G33" s="737"/>
      <c r="H33" s="554"/>
    </row>
    <row r="34" spans="1:26" x14ac:dyDescent="0.2">
      <c r="A34" s="395"/>
      <c r="B34" s="201"/>
      <c r="C34" s="202"/>
      <c r="D34" s="203"/>
      <c r="E34" s="204"/>
      <c r="F34" s="403"/>
      <c r="G34" s="737"/>
      <c r="H34" s="554"/>
    </row>
    <row r="35" spans="1:26" x14ac:dyDescent="0.2">
      <c r="A35" s="395" t="s">
        <v>992</v>
      </c>
      <c r="B35" s="201"/>
      <c r="C35" s="202"/>
      <c r="D35" s="203" t="s">
        <v>685</v>
      </c>
      <c r="E35" s="204" t="s">
        <v>21</v>
      </c>
      <c r="F35" s="403"/>
      <c r="G35" s="737"/>
      <c r="H35" s="554" t="s">
        <v>659</v>
      </c>
      <c r="I35" s="752"/>
    </row>
    <row r="36" spans="1:26" x14ac:dyDescent="0.2">
      <c r="A36" s="395"/>
      <c r="B36" s="201"/>
      <c r="C36" s="202"/>
      <c r="D36" s="203"/>
      <c r="E36" s="204"/>
      <c r="F36" s="403"/>
      <c r="G36" s="737"/>
      <c r="H36" s="554"/>
    </row>
    <row r="37" spans="1:26" x14ac:dyDescent="0.2">
      <c r="A37" s="395" t="s">
        <v>993</v>
      </c>
      <c r="B37" s="201"/>
      <c r="C37" s="202"/>
      <c r="D37" s="203" t="s">
        <v>686</v>
      </c>
      <c r="E37" s="204" t="s">
        <v>21</v>
      </c>
      <c r="F37" s="403">
        <v>4</v>
      </c>
      <c r="G37" s="740"/>
      <c r="H37" s="554">
        <f>G37*F37</f>
        <v>0</v>
      </c>
    </row>
    <row r="38" spans="1:26" x14ac:dyDescent="0.2">
      <c r="A38" s="395"/>
      <c r="B38" s="201"/>
      <c r="C38" s="202"/>
      <c r="D38" s="203"/>
      <c r="E38" s="204"/>
      <c r="F38" s="403"/>
      <c r="G38" s="737"/>
      <c r="H38" s="554"/>
    </row>
    <row r="39" spans="1:26" x14ac:dyDescent="0.2">
      <c r="A39" s="395" t="s">
        <v>994</v>
      </c>
      <c r="B39" s="201" t="s">
        <v>27</v>
      </c>
      <c r="C39" s="202"/>
      <c r="D39" s="203" t="s">
        <v>28</v>
      </c>
      <c r="E39" s="204" t="s">
        <v>21</v>
      </c>
      <c r="F39" s="403"/>
      <c r="G39" s="740"/>
      <c r="H39" s="554" t="s">
        <v>659</v>
      </c>
    </row>
    <row r="40" spans="1:26" x14ac:dyDescent="0.2">
      <c r="A40" s="395"/>
      <c r="B40" s="201"/>
      <c r="C40" s="202"/>
      <c r="D40" s="203"/>
      <c r="E40" s="204"/>
      <c r="F40" s="403"/>
      <c r="G40" s="740"/>
      <c r="H40" s="554"/>
    </row>
    <row r="41" spans="1:26" x14ac:dyDescent="0.2">
      <c r="A41" s="395"/>
      <c r="B41" s="201"/>
      <c r="C41" s="202"/>
      <c r="D41" s="203"/>
      <c r="E41" s="204"/>
      <c r="F41" s="403"/>
      <c r="G41" s="740"/>
      <c r="H41" s="554"/>
    </row>
    <row r="42" spans="1:26" x14ac:dyDescent="0.2">
      <c r="A42" s="395"/>
      <c r="B42" s="201"/>
      <c r="C42" s="202"/>
      <c r="D42" s="203"/>
      <c r="E42" s="204"/>
      <c r="F42" s="403"/>
      <c r="G42" s="740"/>
      <c r="H42" s="554"/>
    </row>
    <row r="43" spans="1:26" x14ac:dyDescent="0.2">
      <c r="A43" s="395"/>
      <c r="B43" s="201"/>
      <c r="C43" s="202"/>
      <c r="D43" s="203"/>
      <c r="E43" s="204"/>
      <c r="F43" s="403"/>
      <c r="G43" s="737"/>
      <c r="H43" s="554"/>
    </row>
    <row r="44" spans="1:26" s="71" customFormat="1" x14ac:dyDescent="0.2">
      <c r="A44" s="396"/>
      <c r="B44" s="212"/>
      <c r="C44" s="212"/>
      <c r="D44" s="213" t="s">
        <v>643</v>
      </c>
      <c r="E44" s="161"/>
      <c r="F44" s="359"/>
      <c r="G44" s="741"/>
      <c r="H44" s="555">
        <f>SUM(H6:H43)</f>
        <v>0</v>
      </c>
      <c r="I44" s="751"/>
      <c r="J44" s="633"/>
      <c r="K44" s="633"/>
      <c r="L44" s="633"/>
      <c r="M44" s="633"/>
      <c r="N44" s="633"/>
      <c r="O44" s="633"/>
      <c r="P44" s="633"/>
      <c r="Q44" s="633"/>
      <c r="R44" s="633"/>
      <c r="S44" s="633"/>
      <c r="T44" s="633"/>
      <c r="U44" s="633"/>
      <c r="V44" s="633"/>
      <c r="W44" s="633"/>
      <c r="X44" s="633"/>
      <c r="Y44" s="633"/>
      <c r="Z44" s="633"/>
    </row>
    <row r="45" spans="1:26" s="71" customFormat="1" x14ac:dyDescent="0.2">
      <c r="A45" s="397"/>
      <c r="B45" s="214"/>
      <c r="C45" s="214"/>
      <c r="D45" s="215"/>
      <c r="E45" s="216"/>
      <c r="F45" s="409"/>
      <c r="G45" s="742"/>
      <c r="H45" s="556"/>
      <c r="I45" s="633"/>
      <c r="J45" s="633"/>
      <c r="K45" s="633"/>
      <c r="L45" s="633"/>
      <c r="M45" s="633"/>
      <c r="N45" s="633"/>
      <c r="O45" s="633"/>
      <c r="P45" s="633"/>
      <c r="Q45" s="633"/>
      <c r="R45" s="633"/>
      <c r="S45" s="633"/>
      <c r="T45" s="633"/>
      <c r="U45" s="633"/>
      <c r="V45" s="633"/>
      <c r="W45" s="633"/>
      <c r="X45" s="633"/>
      <c r="Y45" s="633"/>
      <c r="Z45" s="633"/>
    </row>
    <row r="46" spans="1:26" s="71" customFormat="1" x14ac:dyDescent="0.2">
      <c r="A46" s="396"/>
      <c r="B46" s="212"/>
      <c r="C46" s="212"/>
      <c r="D46" s="213"/>
      <c r="E46" s="161"/>
      <c r="F46" s="359"/>
      <c r="G46" s="741"/>
      <c r="H46" s="555"/>
      <c r="I46" s="633"/>
      <c r="J46" s="633"/>
      <c r="K46" s="633"/>
      <c r="L46" s="633"/>
      <c r="M46" s="633"/>
      <c r="N46" s="633"/>
      <c r="O46" s="633"/>
      <c r="P46" s="633"/>
      <c r="Q46" s="633"/>
      <c r="R46" s="633"/>
      <c r="S46" s="633"/>
      <c r="T46" s="633"/>
      <c r="U46" s="633"/>
      <c r="V46" s="633"/>
      <c r="W46" s="633"/>
      <c r="X46" s="633"/>
      <c r="Y46" s="633"/>
      <c r="Z46" s="633"/>
    </row>
    <row r="47" spans="1:26" s="71" customFormat="1" x14ac:dyDescent="0.2">
      <c r="A47" s="396"/>
      <c r="B47" s="212"/>
      <c r="C47" s="212"/>
      <c r="D47" s="213" t="s">
        <v>644</v>
      </c>
      <c r="E47" s="161"/>
      <c r="F47" s="359"/>
      <c r="G47" s="741"/>
      <c r="H47" s="555">
        <f>H44</f>
        <v>0</v>
      </c>
      <c r="I47" s="633"/>
      <c r="J47" s="633"/>
      <c r="K47" s="633"/>
      <c r="L47" s="633"/>
      <c r="M47" s="633"/>
      <c r="N47" s="633"/>
      <c r="O47" s="633"/>
      <c r="P47" s="633"/>
      <c r="Q47" s="633"/>
      <c r="R47" s="633"/>
      <c r="S47" s="633"/>
      <c r="T47" s="633"/>
      <c r="U47" s="633"/>
      <c r="V47" s="633"/>
      <c r="W47" s="633"/>
      <c r="X47" s="633"/>
      <c r="Y47" s="633"/>
      <c r="Z47" s="633"/>
    </row>
    <row r="48" spans="1:26" x14ac:dyDescent="0.2">
      <c r="A48" s="395"/>
      <c r="B48" s="201"/>
      <c r="C48" s="202"/>
      <c r="D48" s="203"/>
      <c r="E48" s="204"/>
      <c r="F48" s="403"/>
      <c r="G48" s="737"/>
      <c r="H48" s="554"/>
    </row>
    <row r="49" spans="1:9" ht="33" x14ac:dyDescent="0.2">
      <c r="A49" s="395" t="s">
        <v>995</v>
      </c>
      <c r="B49" s="201" t="s">
        <v>29</v>
      </c>
      <c r="C49" s="202"/>
      <c r="D49" s="207" t="s">
        <v>687</v>
      </c>
      <c r="E49" s="204"/>
      <c r="F49" s="403"/>
      <c r="G49" s="737"/>
      <c r="H49" s="554"/>
    </row>
    <row r="50" spans="1:9" x14ac:dyDescent="0.2">
      <c r="A50" s="395"/>
      <c r="B50" s="201"/>
      <c r="C50" s="202"/>
      <c r="D50" s="203"/>
      <c r="E50" s="204"/>
      <c r="F50" s="403"/>
      <c r="G50" s="737"/>
      <c r="H50" s="554"/>
    </row>
    <row r="51" spans="1:9" x14ac:dyDescent="0.2">
      <c r="A51" s="395" t="s">
        <v>996</v>
      </c>
      <c r="B51" s="201" t="s">
        <v>29</v>
      </c>
      <c r="C51" s="202"/>
      <c r="D51" s="203" t="s">
        <v>61</v>
      </c>
      <c r="E51" s="204"/>
      <c r="F51" s="403"/>
      <c r="G51" s="737"/>
      <c r="H51" s="554"/>
    </row>
    <row r="52" spans="1:9" x14ac:dyDescent="0.2">
      <c r="A52" s="398"/>
      <c r="B52" s="208"/>
      <c r="C52" s="209"/>
      <c r="D52" s="210"/>
      <c r="E52" s="211"/>
      <c r="F52" s="403"/>
      <c r="G52" s="741"/>
      <c r="H52" s="494"/>
      <c r="I52" s="753"/>
    </row>
    <row r="53" spans="1:9" x14ac:dyDescent="0.2">
      <c r="A53" s="395" t="s">
        <v>997</v>
      </c>
      <c r="B53" s="201"/>
      <c r="C53" s="202"/>
      <c r="D53" s="203" t="s">
        <v>688</v>
      </c>
      <c r="E53" s="204" t="s">
        <v>689</v>
      </c>
      <c r="F53" s="410"/>
      <c r="G53" s="737"/>
      <c r="H53" s="554" t="s">
        <v>659</v>
      </c>
    </row>
    <row r="54" spans="1:9" x14ac:dyDescent="0.2">
      <c r="A54" s="395"/>
      <c r="B54" s="201"/>
      <c r="C54" s="202"/>
      <c r="D54" s="203"/>
      <c r="E54" s="204"/>
      <c r="F54" s="410"/>
      <c r="G54" s="737"/>
      <c r="H54" s="554"/>
    </row>
    <row r="55" spans="1:9" x14ac:dyDescent="0.2">
      <c r="A55" s="395" t="s">
        <v>998</v>
      </c>
      <c r="B55" s="201"/>
      <c r="C55" s="202"/>
      <c r="D55" s="203" t="s">
        <v>690</v>
      </c>
      <c r="E55" s="204" t="s">
        <v>689</v>
      </c>
      <c r="F55" s="410"/>
      <c r="G55" s="743"/>
      <c r="H55" s="554" t="s">
        <v>659</v>
      </c>
    </row>
    <row r="56" spans="1:9" x14ac:dyDescent="0.2">
      <c r="A56" s="395"/>
      <c r="B56" s="201"/>
      <c r="C56" s="202"/>
      <c r="D56" s="203"/>
      <c r="E56" s="204"/>
      <c r="F56" s="403"/>
      <c r="G56" s="737"/>
      <c r="H56" s="554"/>
    </row>
    <row r="57" spans="1:9" x14ac:dyDescent="0.2">
      <c r="A57" s="395" t="s">
        <v>999</v>
      </c>
      <c r="B57" s="201"/>
      <c r="C57" s="202"/>
      <c r="D57" s="217" t="s">
        <v>691</v>
      </c>
      <c r="E57" s="204" t="s">
        <v>689</v>
      </c>
      <c r="F57" s="410"/>
      <c r="G57" s="743"/>
      <c r="H57" s="554" t="s">
        <v>659</v>
      </c>
    </row>
    <row r="58" spans="1:9" x14ac:dyDescent="0.2">
      <c r="A58" s="395"/>
      <c r="B58" s="201"/>
      <c r="C58" s="202"/>
      <c r="D58" s="203"/>
      <c r="E58" s="204"/>
      <c r="F58" s="410"/>
      <c r="G58" s="737"/>
      <c r="H58" s="554"/>
    </row>
    <row r="59" spans="1:9" x14ac:dyDescent="0.2">
      <c r="A59" s="395" t="s">
        <v>1000</v>
      </c>
      <c r="B59" s="201"/>
      <c r="C59" s="202"/>
      <c r="D59" s="203" t="s">
        <v>692</v>
      </c>
      <c r="E59" s="204" t="s">
        <v>689</v>
      </c>
      <c r="F59" s="410"/>
      <c r="G59" s="737"/>
      <c r="H59" s="554" t="s">
        <v>659</v>
      </c>
    </row>
    <row r="60" spans="1:9" x14ac:dyDescent="0.2">
      <c r="A60" s="395"/>
      <c r="B60" s="201"/>
      <c r="C60" s="202"/>
      <c r="D60" s="203"/>
      <c r="E60" s="204"/>
      <c r="F60" s="410"/>
      <c r="G60" s="737"/>
      <c r="H60" s="554"/>
    </row>
    <row r="61" spans="1:9" x14ac:dyDescent="0.2">
      <c r="A61" s="395" t="s">
        <v>1001</v>
      </c>
      <c r="B61" s="201"/>
      <c r="C61" s="202"/>
      <c r="D61" s="203" t="s">
        <v>693</v>
      </c>
      <c r="E61" s="204" t="s">
        <v>689</v>
      </c>
      <c r="F61" s="410"/>
      <c r="G61" s="737"/>
      <c r="H61" s="554" t="s">
        <v>659</v>
      </c>
    </row>
    <row r="62" spans="1:9" x14ac:dyDescent="0.2">
      <c r="A62" s="395"/>
      <c r="B62" s="201"/>
      <c r="C62" s="202"/>
      <c r="D62" s="203"/>
      <c r="E62" s="204"/>
      <c r="F62" s="410"/>
      <c r="G62" s="737"/>
      <c r="H62" s="554"/>
    </row>
    <row r="63" spans="1:9" x14ac:dyDescent="0.2">
      <c r="A63" s="395" t="s">
        <v>1002</v>
      </c>
      <c r="B63" s="201"/>
      <c r="C63" s="202"/>
      <c r="D63" s="203" t="s">
        <v>694</v>
      </c>
      <c r="E63" s="204" t="s">
        <v>689</v>
      </c>
      <c r="F63" s="410" t="s">
        <v>677</v>
      </c>
      <c r="G63" s="743"/>
      <c r="H63" s="554" t="s">
        <v>659</v>
      </c>
    </row>
    <row r="64" spans="1:9" x14ac:dyDescent="0.2">
      <c r="A64" s="395"/>
      <c r="B64" s="201"/>
      <c r="C64" s="202"/>
      <c r="D64" s="203"/>
      <c r="E64" s="204"/>
      <c r="F64" s="410"/>
      <c r="G64" s="737"/>
      <c r="H64" s="554"/>
    </row>
    <row r="65" spans="1:8" x14ac:dyDescent="0.2">
      <c r="A65" s="395" t="s">
        <v>1003</v>
      </c>
      <c r="B65" s="201"/>
      <c r="C65" s="202"/>
      <c r="D65" s="203" t="s">
        <v>695</v>
      </c>
      <c r="E65" s="204" t="s">
        <v>689</v>
      </c>
      <c r="F65" s="410" t="s">
        <v>677</v>
      </c>
      <c r="G65" s="743"/>
      <c r="H65" s="554" t="s">
        <v>659</v>
      </c>
    </row>
    <row r="66" spans="1:8" x14ac:dyDescent="0.2">
      <c r="A66" s="395"/>
      <c r="B66" s="201"/>
      <c r="C66" s="202"/>
      <c r="D66" s="203"/>
      <c r="E66" s="204"/>
      <c r="F66" s="410"/>
      <c r="G66" s="737"/>
      <c r="H66" s="554"/>
    </row>
    <row r="67" spans="1:8" x14ac:dyDescent="0.2">
      <c r="A67" s="395" t="s">
        <v>1004</v>
      </c>
      <c r="B67" s="201"/>
      <c r="C67" s="202"/>
      <c r="D67" s="203" t="s">
        <v>696</v>
      </c>
      <c r="E67" s="204" t="s">
        <v>689</v>
      </c>
      <c r="F67" s="410" t="s">
        <v>677</v>
      </c>
      <c r="G67" s="737"/>
      <c r="H67" s="554" t="s">
        <v>659</v>
      </c>
    </row>
    <row r="68" spans="1:8" x14ac:dyDescent="0.2">
      <c r="A68" s="395"/>
      <c r="B68" s="201"/>
      <c r="C68" s="202"/>
      <c r="D68" s="203"/>
      <c r="E68" s="204"/>
      <c r="F68" s="410"/>
      <c r="G68" s="737"/>
      <c r="H68" s="554"/>
    </row>
    <row r="69" spans="1:8" x14ac:dyDescent="0.2">
      <c r="A69" s="395" t="s">
        <v>1005</v>
      </c>
      <c r="B69" s="201"/>
      <c r="C69" s="202"/>
      <c r="D69" s="203" t="s">
        <v>697</v>
      </c>
      <c r="E69" s="204" t="s">
        <v>689</v>
      </c>
      <c r="F69" s="410" t="s">
        <v>677</v>
      </c>
      <c r="G69" s="743"/>
      <c r="H69" s="554" t="s">
        <v>659</v>
      </c>
    </row>
    <row r="70" spans="1:8" x14ac:dyDescent="0.2">
      <c r="A70" s="395"/>
      <c r="B70" s="201"/>
      <c r="C70" s="202"/>
      <c r="D70" s="203"/>
      <c r="E70" s="204"/>
      <c r="F70" s="403"/>
      <c r="G70" s="737"/>
      <c r="H70" s="554"/>
    </row>
    <row r="71" spans="1:8" x14ac:dyDescent="0.2">
      <c r="A71" s="395" t="s">
        <v>1006</v>
      </c>
      <c r="B71" s="201" t="s">
        <v>29</v>
      </c>
      <c r="C71" s="202"/>
      <c r="D71" s="203" t="s">
        <v>62</v>
      </c>
      <c r="E71" s="204" t="s">
        <v>25</v>
      </c>
      <c r="F71" s="403"/>
      <c r="G71" s="737"/>
      <c r="H71" s="554"/>
    </row>
    <row r="72" spans="1:8" x14ac:dyDescent="0.2">
      <c r="A72" s="395"/>
      <c r="B72" s="201"/>
      <c r="C72" s="202"/>
      <c r="D72" s="203"/>
      <c r="E72" s="204"/>
      <c r="F72" s="403"/>
      <c r="G72" s="737"/>
      <c r="H72" s="554"/>
    </row>
    <row r="73" spans="1:8" x14ac:dyDescent="0.2">
      <c r="A73" s="395" t="s">
        <v>1007</v>
      </c>
      <c r="B73" s="201"/>
      <c r="C73" s="202"/>
      <c r="D73" s="203" t="s">
        <v>688</v>
      </c>
      <c r="E73" s="204" t="s">
        <v>698</v>
      </c>
      <c r="F73" s="410" t="s">
        <v>677</v>
      </c>
      <c r="G73" s="737"/>
      <c r="H73" s="554" t="s">
        <v>659</v>
      </c>
    </row>
    <row r="74" spans="1:8" x14ac:dyDescent="0.2">
      <c r="A74" s="395"/>
      <c r="B74" s="201"/>
      <c r="C74" s="202"/>
      <c r="D74" s="203"/>
      <c r="E74" s="204"/>
      <c r="F74" s="410"/>
      <c r="G74" s="737"/>
      <c r="H74" s="554"/>
    </row>
    <row r="75" spans="1:8" x14ac:dyDescent="0.2">
      <c r="A75" s="395" t="s">
        <v>1008</v>
      </c>
      <c r="B75" s="201"/>
      <c r="C75" s="202"/>
      <c r="D75" s="203" t="s">
        <v>690</v>
      </c>
      <c r="E75" s="204" t="s">
        <v>698</v>
      </c>
      <c r="F75" s="410" t="s">
        <v>677</v>
      </c>
      <c r="G75" s="743"/>
      <c r="H75" s="554" t="s">
        <v>659</v>
      </c>
    </row>
    <row r="76" spans="1:8" x14ac:dyDescent="0.2">
      <c r="A76" s="395"/>
      <c r="B76" s="201"/>
      <c r="C76" s="202"/>
      <c r="D76" s="203"/>
      <c r="E76" s="204"/>
      <c r="F76" s="403"/>
      <c r="G76" s="737"/>
      <c r="H76" s="554"/>
    </row>
    <row r="77" spans="1:8" x14ac:dyDescent="0.2">
      <c r="A77" s="395" t="s">
        <v>1009</v>
      </c>
      <c r="B77" s="201"/>
      <c r="C77" s="202"/>
      <c r="D77" s="203" t="s">
        <v>699</v>
      </c>
      <c r="E77" s="204" t="s">
        <v>698</v>
      </c>
      <c r="F77" s="410" t="s">
        <v>677</v>
      </c>
      <c r="G77" s="743"/>
      <c r="H77" s="554" t="s">
        <v>659</v>
      </c>
    </row>
    <row r="78" spans="1:8" x14ac:dyDescent="0.2">
      <c r="A78" s="395"/>
      <c r="B78" s="201"/>
      <c r="C78" s="202"/>
      <c r="D78" s="203"/>
      <c r="E78" s="204"/>
      <c r="F78" s="410"/>
      <c r="G78" s="737"/>
      <c r="H78" s="554"/>
    </row>
    <row r="79" spans="1:8" x14ac:dyDescent="0.2">
      <c r="A79" s="395" t="s">
        <v>1010</v>
      </c>
      <c r="B79" s="201"/>
      <c r="C79" s="202"/>
      <c r="D79" s="203" t="s">
        <v>692</v>
      </c>
      <c r="E79" s="204" t="s">
        <v>698</v>
      </c>
      <c r="F79" s="410" t="s">
        <v>677</v>
      </c>
      <c r="G79" s="743"/>
      <c r="H79" s="554" t="s">
        <v>659</v>
      </c>
    </row>
    <row r="80" spans="1:8" x14ac:dyDescent="0.2">
      <c r="A80" s="395"/>
      <c r="B80" s="201"/>
      <c r="C80" s="202"/>
      <c r="D80" s="203"/>
      <c r="E80" s="204"/>
      <c r="F80" s="410"/>
      <c r="G80" s="737"/>
      <c r="H80" s="554"/>
    </row>
    <row r="81" spans="1:26" x14ac:dyDescent="0.2">
      <c r="A81" s="395" t="s">
        <v>1011</v>
      </c>
      <c r="B81" s="201"/>
      <c r="C81" s="202"/>
      <c r="D81" s="203" t="s">
        <v>693</v>
      </c>
      <c r="E81" s="204" t="s">
        <v>698</v>
      </c>
      <c r="F81" s="410" t="s">
        <v>677</v>
      </c>
      <c r="G81" s="743"/>
      <c r="H81" s="554" t="s">
        <v>659</v>
      </c>
    </row>
    <row r="82" spans="1:26" x14ac:dyDescent="0.2">
      <c r="A82" s="395"/>
      <c r="B82" s="201"/>
      <c r="C82" s="202"/>
      <c r="D82" s="203"/>
      <c r="E82" s="204"/>
      <c r="F82" s="410"/>
      <c r="G82" s="737"/>
      <c r="H82" s="554"/>
    </row>
    <row r="83" spans="1:26" x14ac:dyDescent="0.2">
      <c r="A83" s="395" t="s">
        <v>1012</v>
      </c>
      <c r="B83" s="201"/>
      <c r="C83" s="202"/>
      <c r="D83" s="203" t="s">
        <v>694</v>
      </c>
      <c r="E83" s="204" t="s">
        <v>698</v>
      </c>
      <c r="F83" s="410" t="s">
        <v>677</v>
      </c>
      <c r="G83" s="743"/>
      <c r="H83" s="554" t="s">
        <v>659</v>
      </c>
    </row>
    <row r="84" spans="1:26" x14ac:dyDescent="0.2">
      <c r="A84" s="395"/>
      <c r="B84" s="201"/>
      <c r="C84" s="202"/>
      <c r="D84" s="203"/>
      <c r="E84" s="204"/>
      <c r="F84" s="403"/>
      <c r="G84" s="743"/>
      <c r="H84" s="554"/>
    </row>
    <row r="85" spans="1:26" x14ac:dyDescent="0.2">
      <c r="A85" s="395"/>
      <c r="B85" s="201"/>
      <c r="C85" s="202"/>
      <c r="D85" s="203"/>
      <c r="E85" s="204"/>
      <c r="F85" s="403"/>
      <c r="G85" s="743"/>
      <c r="H85" s="554"/>
    </row>
    <row r="86" spans="1:26" x14ac:dyDescent="0.2">
      <c r="A86" s="395"/>
      <c r="B86" s="201"/>
      <c r="C86" s="202"/>
      <c r="D86" s="203"/>
      <c r="E86" s="204"/>
      <c r="F86" s="403"/>
      <c r="G86" s="743"/>
      <c r="H86" s="554"/>
    </row>
    <row r="87" spans="1:26" x14ac:dyDescent="0.2">
      <c r="A87" s="395"/>
      <c r="B87" s="201"/>
      <c r="C87" s="202"/>
      <c r="D87" s="203"/>
      <c r="E87" s="204"/>
      <c r="F87" s="403"/>
      <c r="G87" s="743"/>
      <c r="H87" s="554"/>
    </row>
    <row r="88" spans="1:26" s="71" customFormat="1" x14ac:dyDescent="0.2">
      <c r="A88" s="396"/>
      <c r="B88" s="212"/>
      <c r="C88" s="212"/>
      <c r="D88" s="213" t="s">
        <v>643</v>
      </c>
      <c r="E88" s="161"/>
      <c r="F88" s="359"/>
      <c r="G88" s="741"/>
      <c r="H88" s="555">
        <f>SUM(H47:H87)</f>
        <v>0</v>
      </c>
      <c r="I88" s="751"/>
      <c r="J88" s="633"/>
      <c r="K88" s="633"/>
      <c r="L88" s="633"/>
      <c r="M88" s="633"/>
      <c r="N88" s="633"/>
      <c r="O88" s="633"/>
      <c r="P88" s="633"/>
      <c r="Q88" s="633"/>
      <c r="R88" s="633"/>
      <c r="S88" s="633"/>
      <c r="T88" s="633"/>
      <c r="U88" s="633"/>
      <c r="V88" s="633"/>
      <c r="W88" s="633"/>
      <c r="X88" s="633"/>
      <c r="Y88" s="633"/>
      <c r="Z88" s="633"/>
    </row>
    <row r="89" spans="1:26" s="71" customFormat="1" x14ac:dyDescent="0.2">
      <c r="A89" s="397"/>
      <c r="B89" s="214"/>
      <c r="C89" s="214"/>
      <c r="D89" s="215"/>
      <c r="E89" s="216"/>
      <c r="F89" s="409"/>
      <c r="G89" s="742"/>
      <c r="H89" s="556"/>
      <c r="I89" s="633"/>
      <c r="J89" s="633"/>
      <c r="K89" s="633"/>
      <c r="L89" s="633"/>
      <c r="M89" s="633"/>
      <c r="N89" s="633"/>
      <c r="O89" s="633"/>
      <c r="P89" s="633"/>
      <c r="Q89" s="633"/>
      <c r="R89" s="633"/>
      <c r="S89" s="633"/>
      <c r="T89" s="633"/>
      <c r="U89" s="633"/>
      <c r="V89" s="633"/>
      <c r="W89" s="633"/>
      <c r="X89" s="633"/>
      <c r="Y89" s="633"/>
      <c r="Z89" s="633"/>
    </row>
    <row r="90" spans="1:26" s="71" customFormat="1" x14ac:dyDescent="0.2">
      <c r="A90" s="396"/>
      <c r="B90" s="212"/>
      <c r="C90" s="212"/>
      <c r="D90" s="213"/>
      <c r="E90" s="161"/>
      <c r="F90" s="359"/>
      <c r="G90" s="741"/>
      <c r="H90" s="555"/>
      <c r="I90" s="633"/>
      <c r="J90" s="633"/>
      <c r="K90" s="633"/>
      <c r="L90" s="633"/>
      <c r="M90" s="633"/>
      <c r="N90" s="633"/>
      <c r="O90" s="633"/>
      <c r="P90" s="633"/>
      <c r="Q90" s="633"/>
      <c r="R90" s="633"/>
      <c r="S90" s="633"/>
      <c r="T90" s="633"/>
      <c r="U90" s="633"/>
      <c r="V90" s="633"/>
      <c r="W90" s="633"/>
      <c r="X90" s="633"/>
      <c r="Y90" s="633"/>
      <c r="Z90" s="633"/>
    </row>
    <row r="91" spans="1:26" s="71" customFormat="1" x14ac:dyDescent="0.2">
      <c r="A91" s="396"/>
      <c r="B91" s="212"/>
      <c r="C91" s="212"/>
      <c r="D91" s="213" t="s">
        <v>644</v>
      </c>
      <c r="E91" s="161"/>
      <c r="F91" s="359"/>
      <c r="G91" s="741"/>
      <c r="H91" s="555">
        <f>H88</f>
        <v>0</v>
      </c>
      <c r="I91" s="633"/>
      <c r="J91" s="633"/>
      <c r="K91" s="633"/>
      <c r="L91" s="633"/>
      <c r="M91" s="633"/>
      <c r="N91" s="633"/>
      <c r="O91" s="633"/>
      <c r="P91" s="633"/>
      <c r="Q91" s="633"/>
      <c r="R91" s="633"/>
      <c r="S91" s="633"/>
      <c r="T91" s="633"/>
      <c r="U91" s="633"/>
      <c r="V91" s="633"/>
      <c r="W91" s="633"/>
      <c r="X91" s="633"/>
      <c r="Y91" s="633"/>
      <c r="Z91" s="633"/>
    </row>
    <row r="92" spans="1:26" x14ac:dyDescent="0.2">
      <c r="A92" s="395"/>
      <c r="B92" s="201"/>
      <c r="C92" s="202"/>
      <c r="D92" s="203"/>
      <c r="E92" s="204"/>
      <c r="F92" s="403"/>
      <c r="G92" s="743"/>
      <c r="H92" s="554"/>
    </row>
    <row r="93" spans="1:26" x14ac:dyDescent="0.2">
      <c r="A93" s="395"/>
      <c r="B93" s="201" t="s">
        <v>37</v>
      </c>
      <c r="C93" s="202"/>
      <c r="D93" s="207" t="s">
        <v>63</v>
      </c>
      <c r="E93" s="204"/>
      <c r="F93" s="403"/>
      <c r="G93" s="737"/>
      <c r="H93" s="554"/>
    </row>
    <row r="94" spans="1:26" x14ac:dyDescent="0.2">
      <c r="A94" s="395"/>
      <c r="B94" s="201"/>
      <c r="C94" s="202"/>
      <c r="D94" s="203"/>
      <c r="E94" s="204"/>
      <c r="F94" s="403"/>
      <c r="G94" s="737"/>
      <c r="H94" s="554"/>
    </row>
    <row r="95" spans="1:26" x14ac:dyDescent="0.2">
      <c r="A95" s="395" t="s">
        <v>1013</v>
      </c>
      <c r="B95" s="201" t="s">
        <v>38</v>
      </c>
      <c r="C95" s="202"/>
      <c r="D95" s="218" t="s">
        <v>39</v>
      </c>
      <c r="E95" s="204"/>
      <c r="F95" s="403"/>
      <c r="G95" s="737"/>
      <c r="H95" s="554"/>
    </row>
    <row r="96" spans="1:26" x14ac:dyDescent="0.2">
      <c r="A96" s="395"/>
      <c r="B96" s="201"/>
      <c r="C96" s="202"/>
      <c r="D96" s="203"/>
      <c r="E96" s="204"/>
      <c r="F96" s="403"/>
      <c r="G96" s="737"/>
      <c r="H96" s="554"/>
    </row>
    <row r="97" spans="1:8" x14ac:dyDescent="0.2">
      <c r="A97" s="395" t="s">
        <v>1014</v>
      </c>
      <c r="B97" s="201" t="s">
        <v>25</v>
      </c>
      <c r="C97" s="202"/>
      <c r="D97" s="203" t="s">
        <v>64</v>
      </c>
      <c r="E97" s="204"/>
      <c r="F97" s="403"/>
      <c r="G97" s="737"/>
      <c r="H97" s="554"/>
    </row>
    <row r="98" spans="1:8" x14ac:dyDescent="0.2">
      <c r="A98" s="395"/>
      <c r="B98" s="201"/>
      <c r="C98" s="202"/>
      <c r="D98" s="219"/>
      <c r="E98" s="204"/>
      <c r="F98" s="403"/>
      <c r="G98" s="737"/>
      <c r="H98" s="554"/>
    </row>
    <row r="99" spans="1:8" x14ac:dyDescent="0.2">
      <c r="A99" s="395" t="s">
        <v>1015</v>
      </c>
      <c r="B99" s="201"/>
      <c r="C99" s="202"/>
      <c r="D99" s="203" t="s">
        <v>700</v>
      </c>
      <c r="E99" s="204" t="s">
        <v>40</v>
      </c>
      <c r="F99" s="410"/>
      <c r="G99" s="737"/>
      <c r="H99" s="554" t="s">
        <v>659</v>
      </c>
    </row>
    <row r="100" spans="1:8" x14ac:dyDescent="0.2">
      <c r="A100" s="395"/>
      <c r="B100" s="201"/>
      <c r="C100" s="202"/>
      <c r="D100" s="219"/>
      <c r="E100" s="204"/>
      <c r="F100" s="410"/>
      <c r="G100" s="737"/>
      <c r="H100" s="554"/>
    </row>
    <row r="101" spans="1:8" x14ac:dyDescent="0.2">
      <c r="A101" s="395" t="s">
        <v>1017</v>
      </c>
      <c r="B101" s="201"/>
      <c r="C101" s="202"/>
      <c r="D101" s="203" t="s">
        <v>701</v>
      </c>
      <c r="E101" s="204" t="s">
        <v>40</v>
      </c>
      <c r="F101" s="410" t="s">
        <v>677</v>
      </c>
      <c r="G101" s="737"/>
      <c r="H101" s="554" t="s">
        <v>659</v>
      </c>
    </row>
    <row r="102" spans="1:8" x14ac:dyDescent="0.2">
      <c r="A102" s="395"/>
      <c r="B102" s="201"/>
      <c r="C102" s="202"/>
      <c r="D102" s="219"/>
      <c r="E102" s="204"/>
      <c r="F102" s="410"/>
      <c r="G102" s="737"/>
      <c r="H102" s="554"/>
    </row>
    <row r="103" spans="1:8" x14ac:dyDescent="0.2">
      <c r="A103" s="395" t="s">
        <v>1016</v>
      </c>
      <c r="B103" s="201"/>
      <c r="C103" s="202"/>
      <c r="D103" s="203" t="s">
        <v>702</v>
      </c>
      <c r="E103" s="204" t="s">
        <v>40</v>
      </c>
      <c r="F103" s="410"/>
      <c r="G103" s="740"/>
      <c r="H103" s="554" t="s">
        <v>659</v>
      </c>
    </row>
    <row r="104" spans="1:8" x14ac:dyDescent="0.2">
      <c r="A104" s="395"/>
      <c r="B104" s="201"/>
      <c r="C104" s="202"/>
      <c r="D104" s="203"/>
      <c r="E104" s="204"/>
      <c r="F104" s="410"/>
      <c r="G104" s="737"/>
      <c r="H104" s="554"/>
    </row>
    <row r="105" spans="1:8" x14ac:dyDescent="0.2">
      <c r="A105" s="395" t="s">
        <v>1018</v>
      </c>
      <c r="B105" s="201"/>
      <c r="C105" s="202"/>
      <c r="D105" s="203" t="s">
        <v>703</v>
      </c>
      <c r="E105" s="204" t="s">
        <v>40</v>
      </c>
      <c r="F105" s="410" t="s">
        <v>677</v>
      </c>
      <c r="G105" s="737"/>
      <c r="H105" s="554" t="s">
        <v>659</v>
      </c>
    </row>
    <row r="106" spans="1:8" x14ac:dyDescent="0.2">
      <c r="A106" s="395"/>
      <c r="B106" s="201"/>
      <c r="C106" s="202"/>
      <c r="D106" s="219"/>
      <c r="E106" s="204"/>
      <c r="F106" s="410"/>
      <c r="G106" s="737"/>
      <c r="H106" s="554"/>
    </row>
    <row r="107" spans="1:8" x14ac:dyDescent="0.2">
      <c r="A107" s="395" t="s">
        <v>1019</v>
      </c>
      <c r="B107" s="201"/>
      <c r="C107" s="202"/>
      <c r="D107" s="203" t="s">
        <v>704</v>
      </c>
      <c r="E107" s="204" t="s">
        <v>705</v>
      </c>
      <c r="F107" s="410" t="s">
        <v>677</v>
      </c>
      <c r="G107" s="737"/>
      <c r="H107" s="554" t="s">
        <v>659</v>
      </c>
    </row>
    <row r="108" spans="1:8" x14ac:dyDescent="0.2">
      <c r="A108" s="395"/>
      <c r="B108" s="201"/>
      <c r="C108" s="202"/>
      <c r="D108" s="203"/>
      <c r="E108" s="204"/>
      <c r="F108" s="403"/>
      <c r="G108" s="737"/>
      <c r="H108" s="554"/>
    </row>
    <row r="109" spans="1:8" x14ac:dyDescent="0.2">
      <c r="A109" s="395"/>
      <c r="B109" s="201"/>
      <c r="C109" s="202"/>
      <c r="D109" s="203"/>
      <c r="E109" s="204"/>
      <c r="F109" s="403"/>
      <c r="G109" s="737"/>
      <c r="H109" s="554"/>
    </row>
    <row r="110" spans="1:8" x14ac:dyDescent="0.2">
      <c r="A110" s="395"/>
      <c r="B110" s="201"/>
      <c r="C110" s="202"/>
      <c r="D110" s="203"/>
      <c r="E110" s="204"/>
      <c r="F110" s="403"/>
      <c r="G110" s="737"/>
      <c r="H110" s="554"/>
    </row>
    <row r="111" spans="1:8" x14ac:dyDescent="0.2">
      <c r="A111" s="395"/>
      <c r="B111" s="201"/>
      <c r="C111" s="202"/>
      <c r="D111" s="203"/>
      <c r="E111" s="204"/>
      <c r="F111" s="403"/>
      <c r="G111" s="737"/>
      <c r="H111" s="554"/>
    </row>
    <row r="112" spans="1:8" x14ac:dyDescent="0.2">
      <c r="A112" s="395"/>
      <c r="B112" s="201"/>
      <c r="C112" s="202"/>
      <c r="D112" s="203"/>
      <c r="E112" s="204"/>
      <c r="F112" s="403"/>
      <c r="G112" s="737"/>
      <c r="H112" s="554"/>
    </row>
    <row r="113" spans="1:8" x14ac:dyDescent="0.2">
      <c r="A113" s="395"/>
      <c r="B113" s="201"/>
      <c r="C113" s="202"/>
      <c r="D113" s="203"/>
      <c r="E113" s="204"/>
      <c r="F113" s="403"/>
      <c r="G113" s="737"/>
      <c r="H113" s="554"/>
    </row>
    <row r="114" spans="1:8" x14ac:dyDescent="0.2">
      <c r="A114" s="395"/>
      <c r="B114" s="201"/>
      <c r="C114" s="202"/>
      <c r="D114" s="203"/>
      <c r="E114" s="204"/>
      <c r="F114" s="403"/>
      <c r="G114" s="737"/>
      <c r="H114" s="554"/>
    </row>
    <row r="115" spans="1:8" x14ac:dyDescent="0.2">
      <c r="A115" s="395"/>
      <c r="B115" s="201"/>
      <c r="C115" s="202"/>
      <c r="D115" s="203"/>
      <c r="E115" s="204"/>
      <c r="F115" s="403"/>
      <c r="G115" s="737"/>
      <c r="H115" s="554"/>
    </row>
    <row r="116" spans="1:8" x14ac:dyDescent="0.2">
      <c r="A116" s="395"/>
      <c r="B116" s="201"/>
      <c r="C116" s="202"/>
      <c r="D116" s="203"/>
      <c r="E116" s="204"/>
      <c r="F116" s="403"/>
      <c r="G116" s="737"/>
      <c r="H116" s="554"/>
    </row>
    <row r="117" spans="1:8" x14ac:dyDescent="0.2">
      <c r="A117" s="395"/>
      <c r="B117" s="201"/>
      <c r="C117" s="202"/>
      <c r="D117" s="203"/>
      <c r="E117" s="204"/>
      <c r="F117" s="403"/>
      <c r="G117" s="737"/>
      <c r="H117" s="554"/>
    </row>
    <row r="118" spans="1:8" x14ac:dyDescent="0.2">
      <c r="A118" s="395"/>
      <c r="B118" s="201"/>
      <c r="C118" s="202"/>
      <c r="D118" s="203"/>
      <c r="E118" s="204"/>
      <c r="F118" s="403"/>
      <c r="G118" s="737"/>
      <c r="H118" s="554"/>
    </row>
    <row r="119" spans="1:8" x14ac:dyDescent="0.2">
      <c r="A119" s="395"/>
      <c r="B119" s="201"/>
      <c r="C119" s="202"/>
      <c r="D119" s="203"/>
      <c r="E119" s="204"/>
      <c r="F119" s="403"/>
      <c r="G119" s="737"/>
      <c r="H119" s="554"/>
    </row>
    <row r="120" spans="1:8" x14ac:dyDescent="0.2">
      <c r="A120" s="395"/>
      <c r="B120" s="201"/>
      <c r="C120" s="202"/>
      <c r="D120" s="203"/>
      <c r="E120" s="204"/>
      <c r="F120" s="403"/>
      <c r="G120" s="737"/>
      <c r="H120" s="554"/>
    </row>
    <row r="121" spans="1:8" x14ac:dyDescent="0.2">
      <c r="A121" s="395"/>
      <c r="B121" s="201"/>
      <c r="C121" s="202"/>
      <c r="D121" s="203"/>
      <c r="E121" s="204"/>
      <c r="F121" s="403"/>
      <c r="G121" s="737"/>
      <c r="H121" s="554"/>
    </row>
    <row r="122" spans="1:8" x14ac:dyDescent="0.2">
      <c r="A122" s="395"/>
      <c r="B122" s="201"/>
      <c r="C122" s="202"/>
      <c r="D122" s="203"/>
      <c r="E122" s="204"/>
      <c r="F122" s="403"/>
      <c r="G122" s="737"/>
      <c r="H122" s="554"/>
    </row>
    <row r="123" spans="1:8" x14ac:dyDescent="0.2">
      <c r="A123" s="395"/>
      <c r="B123" s="201"/>
      <c r="C123" s="202"/>
      <c r="D123" s="203"/>
      <c r="E123" s="204"/>
      <c r="F123" s="403"/>
      <c r="G123" s="737"/>
      <c r="H123" s="554"/>
    </row>
    <row r="124" spans="1:8" x14ac:dyDescent="0.2">
      <c r="A124" s="395"/>
      <c r="B124" s="201"/>
      <c r="C124" s="202"/>
      <c r="D124" s="203"/>
      <c r="E124" s="204"/>
      <c r="F124" s="403"/>
      <c r="G124" s="737"/>
      <c r="H124" s="554"/>
    </row>
    <row r="125" spans="1:8" x14ac:dyDescent="0.2">
      <c r="A125" s="395"/>
      <c r="B125" s="201"/>
      <c r="C125" s="202"/>
      <c r="D125" s="203"/>
      <c r="E125" s="204"/>
      <c r="F125" s="403"/>
      <c r="G125" s="737"/>
      <c r="H125" s="554"/>
    </row>
    <row r="126" spans="1:8" x14ac:dyDescent="0.2">
      <c r="A126" s="395"/>
      <c r="B126" s="201"/>
      <c r="C126" s="202"/>
      <c r="D126" s="203"/>
      <c r="E126" s="204"/>
      <c r="F126" s="403"/>
      <c r="G126" s="737"/>
      <c r="H126" s="554"/>
    </row>
    <row r="127" spans="1:8" x14ac:dyDescent="0.2">
      <c r="A127" s="395"/>
      <c r="B127" s="201"/>
      <c r="C127" s="202"/>
      <c r="D127" s="203"/>
      <c r="E127" s="204"/>
      <c r="F127" s="403"/>
      <c r="G127" s="737"/>
      <c r="H127" s="554"/>
    </row>
    <row r="128" spans="1:8" x14ac:dyDescent="0.2">
      <c r="A128" s="395"/>
      <c r="B128" s="201"/>
      <c r="C128" s="202"/>
      <c r="D128" s="203"/>
      <c r="E128" s="204"/>
      <c r="F128" s="403"/>
      <c r="G128" s="737"/>
      <c r="H128" s="554"/>
    </row>
    <row r="129" spans="1:26" x14ac:dyDescent="0.2">
      <c r="A129" s="395"/>
      <c r="B129" s="201"/>
      <c r="C129" s="202"/>
      <c r="D129" s="203"/>
      <c r="E129" s="204"/>
      <c r="F129" s="403"/>
      <c r="G129" s="737"/>
      <c r="H129" s="554"/>
    </row>
    <row r="130" spans="1:26" x14ac:dyDescent="0.2">
      <c r="A130" s="395"/>
      <c r="B130" s="201"/>
      <c r="C130" s="202"/>
      <c r="D130" s="203"/>
      <c r="E130" s="204"/>
      <c r="F130" s="403"/>
      <c r="G130" s="737"/>
      <c r="H130" s="554"/>
    </row>
    <row r="131" spans="1:26" x14ac:dyDescent="0.2">
      <c r="A131" s="395"/>
      <c r="B131" s="201"/>
      <c r="C131" s="202"/>
      <c r="D131" s="203"/>
      <c r="E131" s="204"/>
      <c r="F131" s="403"/>
      <c r="G131" s="737"/>
      <c r="H131" s="554"/>
    </row>
    <row r="132" spans="1:26" x14ac:dyDescent="0.2">
      <c r="A132" s="395"/>
      <c r="B132" s="201"/>
      <c r="C132" s="202"/>
      <c r="D132" s="219"/>
      <c r="E132" s="204"/>
      <c r="F132" s="403"/>
      <c r="G132" s="737"/>
      <c r="H132" s="554"/>
    </row>
    <row r="133" spans="1:26" x14ac:dyDescent="0.2">
      <c r="A133" s="395"/>
      <c r="B133" s="201"/>
      <c r="C133" s="202"/>
      <c r="D133" s="219"/>
      <c r="E133" s="204"/>
      <c r="F133" s="404"/>
      <c r="G133" s="737"/>
      <c r="H133" s="554"/>
    </row>
    <row r="134" spans="1:26" s="71" customFormat="1" x14ac:dyDescent="0.2">
      <c r="A134" s="543" t="s">
        <v>1118</v>
      </c>
      <c r="B134" s="544"/>
      <c r="C134" s="544"/>
      <c r="D134" s="544"/>
      <c r="E134" s="544"/>
      <c r="F134" s="544"/>
      <c r="G134" s="718"/>
      <c r="H134" s="557">
        <f>SUM(H90:H133)</f>
        <v>0</v>
      </c>
      <c r="I134" s="633"/>
      <c r="J134" s="633"/>
      <c r="K134" s="633"/>
      <c r="L134" s="633"/>
      <c r="M134" s="633"/>
      <c r="N134" s="633"/>
      <c r="O134" s="633"/>
      <c r="P134" s="633"/>
      <c r="Q134" s="633"/>
      <c r="R134" s="633"/>
      <c r="S134" s="633"/>
      <c r="T134" s="633"/>
      <c r="U134" s="633"/>
      <c r="V134" s="633"/>
      <c r="W134" s="633"/>
      <c r="X134" s="633"/>
      <c r="Y134" s="633"/>
      <c r="Z134" s="633"/>
    </row>
    <row r="135" spans="1:26" x14ac:dyDescent="0.2">
      <c r="A135" s="395"/>
      <c r="B135" s="201"/>
      <c r="C135" s="202"/>
      <c r="D135" s="219"/>
      <c r="E135" s="204"/>
      <c r="F135" s="403"/>
      <c r="G135" s="737"/>
      <c r="H135" s="554"/>
    </row>
    <row r="136" spans="1:26" x14ac:dyDescent="0.2">
      <c r="A136" s="399" t="s">
        <v>985</v>
      </c>
      <c r="B136" s="201" t="s">
        <v>706</v>
      </c>
      <c r="C136" s="202"/>
      <c r="D136" s="207" t="s">
        <v>707</v>
      </c>
      <c r="E136" s="204"/>
      <c r="F136" s="403"/>
      <c r="G136" s="737"/>
      <c r="H136" s="554"/>
    </row>
    <row r="137" spans="1:26" x14ac:dyDescent="0.2">
      <c r="A137" s="395"/>
      <c r="B137" s="201"/>
      <c r="C137" s="202"/>
      <c r="D137" s="203"/>
      <c r="E137" s="204"/>
      <c r="F137" s="403"/>
      <c r="G137" s="737"/>
      <c r="H137" s="554"/>
    </row>
    <row r="138" spans="1:26" ht="33" x14ac:dyDescent="0.2">
      <c r="A138" s="395" t="s">
        <v>1020</v>
      </c>
      <c r="B138" s="201" t="s">
        <v>42</v>
      </c>
      <c r="C138" s="202"/>
      <c r="D138" s="203" t="s">
        <v>741</v>
      </c>
      <c r="E138" s="204"/>
      <c r="F138" s="403"/>
      <c r="G138" s="737"/>
      <c r="H138" s="554"/>
    </row>
    <row r="139" spans="1:26" x14ac:dyDescent="0.2">
      <c r="A139" s="395"/>
      <c r="B139" s="201"/>
      <c r="C139" s="202"/>
      <c r="D139" s="203"/>
      <c r="E139" s="204"/>
      <c r="F139" s="403"/>
      <c r="G139" s="737"/>
      <c r="H139" s="554"/>
    </row>
    <row r="140" spans="1:26" x14ac:dyDescent="0.2">
      <c r="A140" s="395" t="s">
        <v>1021</v>
      </c>
      <c r="B140" s="201"/>
      <c r="C140" s="202"/>
      <c r="D140" s="203" t="s">
        <v>742</v>
      </c>
      <c r="E140" s="204" t="s">
        <v>698</v>
      </c>
      <c r="F140" s="403">
        <v>3</v>
      </c>
      <c r="G140" s="737"/>
      <c r="H140" s="554">
        <f>G140*F140</f>
        <v>0</v>
      </c>
    </row>
    <row r="141" spans="1:26" x14ac:dyDescent="0.2">
      <c r="A141" s="395"/>
      <c r="B141" s="201"/>
      <c r="C141" s="202"/>
      <c r="D141" s="203"/>
      <c r="E141" s="204"/>
      <c r="F141" s="403"/>
      <c r="G141" s="737"/>
      <c r="H141" s="554"/>
    </row>
    <row r="142" spans="1:26" x14ac:dyDescent="0.2">
      <c r="A142" s="395" t="s">
        <v>1022</v>
      </c>
      <c r="B142" s="201" t="s">
        <v>44</v>
      </c>
      <c r="C142" s="202"/>
      <c r="D142" s="203" t="s">
        <v>708</v>
      </c>
      <c r="E142" s="204"/>
      <c r="F142" s="403"/>
      <c r="G142" s="737"/>
      <c r="H142" s="554"/>
    </row>
    <row r="143" spans="1:26" x14ac:dyDescent="0.2">
      <c r="A143" s="395"/>
      <c r="B143" s="201"/>
      <c r="C143" s="202"/>
      <c r="D143" s="203"/>
      <c r="E143" s="204"/>
      <c r="F143" s="403"/>
      <c r="G143" s="737"/>
      <c r="H143" s="554"/>
    </row>
    <row r="144" spans="1:26" ht="33" x14ac:dyDescent="0.2">
      <c r="A144" s="395" t="s">
        <v>1023</v>
      </c>
      <c r="B144" s="201"/>
      <c r="C144" s="202"/>
      <c r="D144" s="220" t="s">
        <v>988</v>
      </c>
      <c r="E144" s="204" t="s">
        <v>45</v>
      </c>
      <c r="F144" s="403">
        <v>1</v>
      </c>
      <c r="G144" s="737"/>
      <c r="H144" s="554">
        <f>G144*F144</f>
        <v>0</v>
      </c>
    </row>
    <row r="145" spans="1:8" x14ac:dyDescent="0.2">
      <c r="A145" s="395"/>
      <c r="B145" s="201"/>
      <c r="C145" s="202"/>
      <c r="D145" s="203"/>
      <c r="E145" s="204"/>
      <c r="F145" s="403"/>
      <c r="G145" s="737"/>
      <c r="H145" s="554"/>
    </row>
    <row r="146" spans="1:8" x14ac:dyDescent="0.2">
      <c r="A146" s="395" t="s">
        <v>1024</v>
      </c>
      <c r="B146" s="201" t="s">
        <v>709</v>
      </c>
      <c r="C146" s="202"/>
      <c r="D146" s="203" t="s">
        <v>710</v>
      </c>
      <c r="E146" s="204"/>
      <c r="F146" s="403"/>
      <c r="G146" s="737"/>
      <c r="H146" s="554"/>
    </row>
    <row r="147" spans="1:8" x14ac:dyDescent="0.2">
      <c r="A147" s="395"/>
      <c r="B147" s="201"/>
      <c r="C147" s="202"/>
      <c r="D147" s="203"/>
      <c r="E147" s="204"/>
      <c r="F147" s="403"/>
      <c r="G147" s="737"/>
      <c r="H147" s="554"/>
    </row>
    <row r="148" spans="1:8" ht="49.5" x14ac:dyDescent="0.2">
      <c r="A148" s="395" t="s">
        <v>1025</v>
      </c>
      <c r="B148" s="201"/>
      <c r="C148" s="202"/>
      <c r="D148" s="203" t="s">
        <v>711</v>
      </c>
      <c r="E148" s="204" t="s">
        <v>45</v>
      </c>
      <c r="F148" s="410" t="s">
        <v>677</v>
      </c>
      <c r="G148" s="737"/>
      <c r="H148" s="554" t="s">
        <v>659</v>
      </c>
    </row>
    <row r="149" spans="1:8" x14ac:dyDescent="0.2">
      <c r="A149" s="395"/>
      <c r="B149" s="201"/>
      <c r="C149" s="202"/>
      <c r="D149" s="203"/>
      <c r="E149" s="204"/>
      <c r="F149" s="403"/>
      <c r="G149" s="737"/>
      <c r="H149" s="554"/>
    </row>
    <row r="150" spans="1:8" x14ac:dyDescent="0.2">
      <c r="A150" s="395" t="s">
        <v>1026</v>
      </c>
      <c r="B150" s="201" t="s">
        <v>65</v>
      </c>
      <c r="C150" s="202"/>
      <c r="D150" s="207" t="s">
        <v>712</v>
      </c>
      <c r="E150" s="204"/>
      <c r="F150" s="403"/>
      <c r="G150" s="737"/>
      <c r="H150" s="554"/>
    </row>
    <row r="151" spans="1:8" x14ac:dyDescent="0.2">
      <c r="A151" s="395"/>
      <c r="B151" s="201"/>
      <c r="C151" s="202"/>
      <c r="D151" s="203"/>
      <c r="E151" s="204"/>
      <c r="F151" s="403"/>
      <c r="G151" s="737"/>
      <c r="H151" s="554"/>
    </row>
    <row r="152" spans="1:8" x14ac:dyDescent="0.2">
      <c r="A152" s="395" t="s">
        <v>1027</v>
      </c>
      <c r="B152" s="201"/>
      <c r="C152" s="202"/>
      <c r="D152" s="203" t="s">
        <v>713</v>
      </c>
      <c r="E152" s="204"/>
      <c r="F152" s="403"/>
      <c r="G152" s="737"/>
      <c r="H152" s="554"/>
    </row>
    <row r="153" spans="1:8" x14ac:dyDescent="0.2">
      <c r="A153" s="395"/>
      <c r="B153" s="201"/>
      <c r="C153" s="202"/>
      <c r="D153" s="203"/>
      <c r="E153" s="204"/>
      <c r="F153" s="403"/>
      <c r="G153" s="737"/>
      <c r="H153" s="554"/>
    </row>
    <row r="154" spans="1:8" x14ac:dyDescent="0.2">
      <c r="A154" s="395" t="s">
        <v>1028</v>
      </c>
      <c r="B154" s="201"/>
      <c r="C154" s="202"/>
      <c r="D154" s="203" t="s">
        <v>1029</v>
      </c>
      <c r="E154" s="204" t="s">
        <v>21</v>
      </c>
      <c r="F154" s="403">
        <v>3</v>
      </c>
      <c r="G154" s="737"/>
      <c r="H154" s="554">
        <f>G154*F154</f>
        <v>0</v>
      </c>
    </row>
    <row r="155" spans="1:8" x14ac:dyDescent="0.2">
      <c r="A155" s="400"/>
      <c r="B155" s="221"/>
      <c r="C155" s="202"/>
      <c r="D155" s="222"/>
      <c r="E155" s="223"/>
      <c r="F155" s="405"/>
      <c r="G155" s="744"/>
      <c r="H155" s="488"/>
    </row>
    <row r="156" spans="1:8" x14ac:dyDescent="0.2">
      <c r="A156" s="398" t="s">
        <v>1030</v>
      </c>
      <c r="B156" s="221" t="s">
        <v>44</v>
      </c>
      <c r="C156" s="202"/>
      <c r="D156" s="203" t="s">
        <v>708</v>
      </c>
      <c r="E156" s="223"/>
      <c r="F156" s="406"/>
      <c r="G156" s="744"/>
      <c r="H156" s="494"/>
    </row>
    <row r="157" spans="1:8" x14ac:dyDescent="0.2">
      <c r="A157" s="398"/>
      <c r="B157" s="221"/>
      <c r="C157" s="202"/>
      <c r="D157" s="224"/>
      <c r="E157" s="223"/>
      <c r="F157" s="406"/>
      <c r="G157" s="744"/>
      <c r="H157" s="494"/>
    </row>
    <row r="158" spans="1:8" x14ac:dyDescent="0.2">
      <c r="A158" s="401" t="s">
        <v>1031</v>
      </c>
      <c r="B158" s="225"/>
      <c r="C158" s="202"/>
      <c r="D158" s="152" t="s">
        <v>714</v>
      </c>
      <c r="E158" s="226"/>
      <c r="F158" s="407"/>
      <c r="G158" s="745"/>
      <c r="H158" s="558"/>
    </row>
    <row r="159" spans="1:8" x14ac:dyDescent="0.2">
      <c r="A159" s="402"/>
      <c r="B159" s="227"/>
      <c r="C159" s="202"/>
      <c r="D159" s="228"/>
      <c r="E159" s="226"/>
      <c r="F159" s="407"/>
      <c r="G159" s="745"/>
      <c r="H159" s="493"/>
    </row>
    <row r="160" spans="1:8" x14ac:dyDescent="0.2">
      <c r="A160" s="402" t="s">
        <v>1032</v>
      </c>
      <c r="B160" s="227"/>
      <c r="C160" s="202"/>
      <c r="D160" s="203" t="s">
        <v>1029</v>
      </c>
      <c r="E160" s="118" t="s">
        <v>45</v>
      </c>
      <c r="F160" s="408"/>
      <c r="G160" s="745"/>
      <c r="H160" s="554" t="s">
        <v>659</v>
      </c>
    </row>
    <row r="161" spans="1:26" x14ac:dyDescent="0.2">
      <c r="A161" s="401"/>
      <c r="B161" s="225"/>
      <c r="C161" s="202"/>
      <c r="D161" s="203"/>
      <c r="E161" s="226"/>
      <c r="F161" s="407"/>
      <c r="G161" s="745"/>
      <c r="H161" s="558"/>
    </row>
    <row r="162" spans="1:26" x14ac:dyDescent="0.2">
      <c r="A162" s="395"/>
      <c r="B162" s="201"/>
      <c r="C162" s="202"/>
      <c r="D162" s="203"/>
      <c r="E162" s="204"/>
      <c r="F162" s="403"/>
      <c r="G162" s="737"/>
      <c r="H162" s="554"/>
    </row>
    <row r="163" spans="1:26" x14ac:dyDescent="0.2">
      <c r="A163" s="395"/>
      <c r="B163" s="201"/>
      <c r="C163" s="202"/>
      <c r="D163" s="203"/>
      <c r="E163" s="204"/>
      <c r="F163" s="403"/>
      <c r="G163" s="737"/>
      <c r="H163" s="554"/>
    </row>
    <row r="164" spans="1:26" x14ac:dyDescent="0.2">
      <c r="A164" s="395"/>
      <c r="B164" s="201"/>
      <c r="C164" s="202"/>
      <c r="D164" s="203"/>
      <c r="E164" s="204"/>
      <c r="F164" s="403"/>
      <c r="G164" s="737"/>
      <c r="H164" s="554"/>
    </row>
    <row r="165" spans="1:26" x14ac:dyDescent="0.2">
      <c r="A165" s="395"/>
      <c r="B165" s="201"/>
      <c r="C165" s="202"/>
      <c r="D165" s="203"/>
      <c r="E165" s="204"/>
      <c r="F165" s="403"/>
      <c r="G165" s="737"/>
      <c r="H165" s="554"/>
    </row>
    <row r="166" spans="1:26" x14ac:dyDescent="0.2">
      <c r="A166" s="395"/>
      <c r="B166" s="201"/>
      <c r="C166" s="202"/>
      <c r="D166" s="203"/>
      <c r="E166" s="204"/>
      <c r="F166" s="403"/>
      <c r="G166" s="737"/>
      <c r="H166" s="554"/>
    </row>
    <row r="167" spans="1:26" x14ac:dyDescent="0.2">
      <c r="A167" s="395"/>
      <c r="B167" s="201"/>
      <c r="C167" s="202"/>
      <c r="D167" s="203"/>
      <c r="E167" s="204"/>
      <c r="F167" s="403"/>
      <c r="G167" s="737"/>
      <c r="H167" s="554"/>
    </row>
    <row r="168" spans="1:26" x14ac:dyDescent="0.2">
      <c r="A168" s="395"/>
      <c r="B168" s="201"/>
      <c r="C168" s="202"/>
      <c r="D168" s="203"/>
      <c r="E168" s="204"/>
      <c r="F168" s="403"/>
      <c r="G168" s="737"/>
      <c r="H168" s="554"/>
    </row>
    <row r="169" spans="1:26" x14ac:dyDescent="0.2">
      <c r="A169" s="395"/>
      <c r="B169" s="201"/>
      <c r="C169" s="202"/>
      <c r="D169" s="203"/>
      <c r="E169" s="204"/>
      <c r="F169" s="403"/>
      <c r="G169" s="737"/>
      <c r="H169" s="554"/>
    </row>
    <row r="170" spans="1:26" x14ac:dyDescent="0.2">
      <c r="A170" s="395"/>
      <c r="B170" s="201"/>
      <c r="C170" s="202"/>
      <c r="D170" s="203"/>
      <c r="E170" s="204"/>
      <c r="F170" s="403"/>
      <c r="G170" s="737"/>
      <c r="H170" s="554"/>
    </row>
    <row r="171" spans="1:26" x14ac:dyDescent="0.2">
      <c r="A171" s="395"/>
      <c r="B171" s="201"/>
      <c r="C171" s="202"/>
      <c r="D171" s="203"/>
      <c r="E171" s="204"/>
      <c r="F171" s="403"/>
      <c r="G171" s="737"/>
      <c r="H171" s="554"/>
    </row>
    <row r="172" spans="1:26" x14ac:dyDescent="0.2">
      <c r="A172" s="395"/>
      <c r="B172" s="201"/>
      <c r="C172" s="202"/>
      <c r="D172" s="203"/>
      <c r="E172" s="204"/>
      <c r="F172" s="403"/>
      <c r="G172" s="737"/>
      <c r="H172" s="554"/>
    </row>
    <row r="173" spans="1:26" x14ac:dyDescent="0.2">
      <c r="A173" s="395"/>
      <c r="B173" s="201"/>
      <c r="C173" s="202"/>
      <c r="D173" s="203"/>
      <c r="E173" s="204"/>
      <c r="F173" s="403"/>
      <c r="G173" s="737"/>
      <c r="H173" s="554"/>
    </row>
    <row r="174" spans="1:26" x14ac:dyDescent="0.2">
      <c r="A174" s="395"/>
      <c r="B174" s="201"/>
      <c r="C174" s="202"/>
      <c r="D174" s="203"/>
      <c r="E174" s="204"/>
      <c r="F174" s="404"/>
      <c r="G174" s="737"/>
      <c r="H174" s="554"/>
    </row>
    <row r="175" spans="1:26" s="71" customFormat="1" x14ac:dyDescent="0.2">
      <c r="A175" s="543" t="s">
        <v>1119</v>
      </c>
      <c r="B175" s="544"/>
      <c r="C175" s="544"/>
      <c r="D175" s="544"/>
      <c r="E175" s="544"/>
      <c r="F175" s="544"/>
      <c r="G175" s="718"/>
      <c r="H175" s="557">
        <f>SUM(H135:H174)</f>
        <v>0</v>
      </c>
      <c r="I175" s="633"/>
      <c r="J175" s="633"/>
      <c r="K175" s="633"/>
      <c r="L175" s="633"/>
      <c r="M175" s="633"/>
      <c r="N175" s="633"/>
      <c r="O175" s="633"/>
      <c r="P175" s="633"/>
      <c r="Q175" s="633"/>
      <c r="R175" s="633"/>
      <c r="S175" s="633"/>
      <c r="T175" s="633"/>
      <c r="U175" s="633"/>
      <c r="V175" s="633"/>
      <c r="W175" s="633"/>
      <c r="X175" s="633"/>
      <c r="Y175" s="633"/>
      <c r="Z175" s="633"/>
    </row>
    <row r="176" spans="1:26" x14ac:dyDescent="0.2">
      <c r="A176" s="395"/>
      <c r="B176" s="201"/>
      <c r="C176" s="202"/>
      <c r="D176" s="203"/>
      <c r="E176" s="204"/>
      <c r="F176" s="403"/>
      <c r="G176" s="737"/>
      <c r="H176" s="554"/>
    </row>
    <row r="177" spans="1:10" x14ac:dyDescent="0.2">
      <c r="A177" s="399" t="s">
        <v>986</v>
      </c>
      <c r="B177" s="201" t="s">
        <v>746</v>
      </c>
      <c r="C177" s="202"/>
      <c r="D177" s="207" t="s">
        <v>715</v>
      </c>
      <c r="E177" s="204"/>
      <c r="F177" s="403"/>
      <c r="G177" s="737"/>
      <c r="H177" s="554"/>
    </row>
    <row r="178" spans="1:10" x14ac:dyDescent="0.2">
      <c r="A178" s="395"/>
      <c r="B178" s="201"/>
      <c r="C178" s="202"/>
      <c r="D178" s="203"/>
      <c r="E178" s="204"/>
      <c r="F178" s="403"/>
      <c r="G178" s="737"/>
      <c r="H178" s="554"/>
    </row>
    <row r="179" spans="1:10" ht="33" x14ac:dyDescent="0.2">
      <c r="A179" s="395" t="s">
        <v>1033</v>
      </c>
      <c r="B179" s="201" t="s">
        <v>42</v>
      </c>
      <c r="C179" s="202"/>
      <c r="D179" s="203" t="s">
        <v>47</v>
      </c>
      <c r="E179" s="204"/>
      <c r="F179" s="403"/>
      <c r="G179" s="737"/>
      <c r="H179" s="554"/>
    </row>
    <row r="180" spans="1:10" x14ac:dyDescent="0.2">
      <c r="A180" s="395"/>
      <c r="B180" s="201"/>
      <c r="C180" s="202"/>
      <c r="D180" s="203"/>
      <c r="E180" s="204"/>
      <c r="F180" s="403"/>
      <c r="G180" s="737"/>
      <c r="H180" s="554"/>
    </row>
    <row r="181" spans="1:10" x14ac:dyDescent="0.2">
      <c r="A181" s="395" t="s">
        <v>1034</v>
      </c>
      <c r="B181" s="201"/>
      <c r="C181" s="202"/>
      <c r="D181" s="203" t="s">
        <v>66</v>
      </c>
      <c r="E181" s="204" t="s">
        <v>21</v>
      </c>
      <c r="F181" s="410" t="s">
        <v>677</v>
      </c>
      <c r="G181" s="737"/>
      <c r="H181" s="554" t="s">
        <v>659</v>
      </c>
    </row>
    <row r="182" spans="1:10" x14ac:dyDescent="0.2">
      <c r="A182" s="395"/>
      <c r="B182" s="201"/>
      <c r="C182" s="202"/>
      <c r="D182" s="203"/>
      <c r="E182" s="204"/>
      <c r="F182" s="410"/>
      <c r="G182" s="737"/>
      <c r="H182" s="554"/>
    </row>
    <row r="183" spans="1:10" x14ac:dyDescent="0.2">
      <c r="A183" s="395" t="s">
        <v>1035</v>
      </c>
      <c r="B183" s="201"/>
      <c r="C183" s="202"/>
      <c r="D183" s="203" t="s">
        <v>67</v>
      </c>
      <c r="E183" s="204" t="s">
        <v>21</v>
      </c>
      <c r="F183" s="410" t="s">
        <v>677</v>
      </c>
      <c r="G183" s="737"/>
      <c r="H183" s="554" t="s">
        <v>659</v>
      </c>
    </row>
    <row r="184" spans="1:10" x14ac:dyDescent="0.2">
      <c r="A184" s="395"/>
      <c r="B184" s="201"/>
      <c r="C184" s="202"/>
      <c r="D184" s="203"/>
      <c r="E184" s="204"/>
      <c r="F184" s="403"/>
      <c r="G184" s="737"/>
      <c r="H184" s="554"/>
    </row>
    <row r="185" spans="1:10" x14ac:dyDescent="0.2">
      <c r="A185" s="395" t="s">
        <v>1036</v>
      </c>
      <c r="B185" s="201" t="s">
        <v>44</v>
      </c>
      <c r="C185" s="202"/>
      <c r="D185" s="203" t="s">
        <v>48</v>
      </c>
      <c r="E185" s="204"/>
      <c r="F185" s="403"/>
      <c r="G185" s="737"/>
      <c r="H185" s="554"/>
    </row>
    <row r="186" spans="1:10" x14ac:dyDescent="0.2">
      <c r="A186" s="395"/>
      <c r="B186" s="201"/>
      <c r="C186" s="202"/>
      <c r="D186" s="203"/>
      <c r="E186" s="204"/>
      <c r="F186" s="403"/>
      <c r="G186" s="737"/>
      <c r="H186" s="554"/>
    </row>
    <row r="187" spans="1:10" x14ac:dyDescent="0.2">
      <c r="A187" s="395" t="s">
        <v>1037</v>
      </c>
      <c r="B187" s="201" t="s">
        <v>51</v>
      </c>
      <c r="C187" s="202"/>
      <c r="D187" s="203" t="s">
        <v>716</v>
      </c>
      <c r="E187" s="204"/>
      <c r="F187" s="403"/>
      <c r="G187" s="737"/>
      <c r="H187" s="554"/>
    </row>
    <row r="188" spans="1:10" x14ac:dyDescent="0.2">
      <c r="A188" s="395"/>
      <c r="B188" s="201"/>
      <c r="C188" s="202"/>
      <c r="D188" s="203"/>
      <c r="E188" s="204"/>
      <c r="F188" s="403"/>
      <c r="G188" s="737"/>
      <c r="H188" s="554"/>
    </row>
    <row r="189" spans="1:10" x14ac:dyDescent="0.2">
      <c r="A189" s="395" t="s">
        <v>1038</v>
      </c>
      <c r="B189" s="201"/>
      <c r="C189" s="202"/>
      <c r="D189" s="203" t="s">
        <v>66</v>
      </c>
      <c r="E189" s="204" t="s">
        <v>21</v>
      </c>
      <c r="F189" s="403">
        <v>2</v>
      </c>
      <c r="G189" s="737"/>
      <c r="H189" s="554">
        <f>G189*F189</f>
        <v>0</v>
      </c>
      <c r="I189" s="752"/>
      <c r="J189" s="752"/>
    </row>
    <row r="190" spans="1:10" x14ac:dyDescent="0.2">
      <c r="A190" s="395"/>
      <c r="B190" s="201"/>
      <c r="C190" s="202"/>
      <c r="D190" s="203"/>
      <c r="E190" s="204"/>
      <c r="F190" s="403"/>
      <c r="G190" s="737"/>
      <c r="H190" s="554"/>
      <c r="I190" s="752"/>
      <c r="J190" s="752"/>
    </row>
    <row r="191" spans="1:10" x14ac:dyDescent="0.2">
      <c r="A191" s="395" t="s">
        <v>1039</v>
      </c>
      <c r="B191" s="201"/>
      <c r="C191" s="202"/>
      <c r="D191" s="203" t="s">
        <v>67</v>
      </c>
      <c r="E191" s="204" t="s">
        <v>21</v>
      </c>
      <c r="F191" s="403">
        <v>9</v>
      </c>
      <c r="G191" s="737"/>
      <c r="H191" s="554">
        <f>G191*F191</f>
        <v>0</v>
      </c>
      <c r="I191" s="752"/>
      <c r="J191" s="752"/>
    </row>
    <row r="192" spans="1:10" x14ac:dyDescent="0.2">
      <c r="A192" s="395"/>
      <c r="B192" s="201"/>
      <c r="C192" s="202"/>
      <c r="D192" s="203"/>
      <c r="E192" s="204"/>
      <c r="F192" s="403"/>
      <c r="G192" s="737"/>
      <c r="H192" s="554"/>
    </row>
    <row r="193" spans="1:9" ht="33" x14ac:dyDescent="0.2">
      <c r="A193" s="395" t="s">
        <v>1040</v>
      </c>
      <c r="B193" s="201" t="s">
        <v>717</v>
      </c>
      <c r="C193" s="202"/>
      <c r="D193" s="207" t="s">
        <v>54</v>
      </c>
      <c r="E193" s="204" t="s">
        <v>25</v>
      </c>
      <c r="F193" s="403"/>
      <c r="G193" s="737"/>
      <c r="H193" s="554"/>
    </row>
    <row r="194" spans="1:9" x14ac:dyDescent="0.2">
      <c r="A194" s="395"/>
      <c r="B194" s="201"/>
      <c r="C194" s="202"/>
      <c r="D194" s="203"/>
      <c r="E194" s="204"/>
      <c r="F194" s="403"/>
      <c r="G194" s="737"/>
      <c r="H194" s="554"/>
    </row>
    <row r="195" spans="1:9" ht="33" x14ac:dyDescent="0.2">
      <c r="A195" s="395" t="s">
        <v>1041</v>
      </c>
      <c r="B195" s="201"/>
      <c r="C195" s="202"/>
      <c r="D195" s="203" t="s">
        <v>718</v>
      </c>
      <c r="E195" s="204" t="s">
        <v>21</v>
      </c>
      <c r="F195" s="410" t="s">
        <v>677</v>
      </c>
      <c r="G195" s="737"/>
      <c r="H195" s="554" t="s">
        <v>659</v>
      </c>
    </row>
    <row r="196" spans="1:9" x14ac:dyDescent="0.2">
      <c r="A196" s="395"/>
      <c r="B196" s="201"/>
      <c r="C196" s="202"/>
      <c r="D196" s="203"/>
      <c r="E196" s="204"/>
      <c r="F196" s="403"/>
      <c r="G196" s="737"/>
      <c r="H196" s="554"/>
    </row>
    <row r="197" spans="1:9" x14ac:dyDescent="0.2">
      <c r="A197" s="395" t="s">
        <v>1042</v>
      </c>
      <c r="B197" s="201" t="s">
        <v>709</v>
      </c>
      <c r="C197" s="202"/>
      <c r="D197" s="203" t="s">
        <v>55</v>
      </c>
      <c r="E197" s="204" t="s">
        <v>25</v>
      </c>
      <c r="F197" s="403"/>
      <c r="G197" s="737"/>
      <c r="H197" s="554"/>
    </row>
    <row r="198" spans="1:9" x14ac:dyDescent="0.2">
      <c r="A198" s="395"/>
      <c r="B198" s="201"/>
      <c r="C198" s="202"/>
      <c r="D198" s="203"/>
      <c r="E198" s="204"/>
      <c r="F198" s="403"/>
      <c r="G198" s="737"/>
      <c r="H198" s="554"/>
    </row>
    <row r="199" spans="1:9" ht="43.5" customHeight="1" x14ac:dyDescent="0.2">
      <c r="A199" s="395" t="s">
        <v>1043</v>
      </c>
      <c r="B199" s="201"/>
      <c r="C199" s="202"/>
      <c r="D199" s="203" t="s">
        <v>719</v>
      </c>
      <c r="E199" s="204" t="s">
        <v>21</v>
      </c>
      <c r="F199" s="403">
        <v>7</v>
      </c>
      <c r="G199" s="740"/>
      <c r="H199" s="554">
        <f>G199*F199</f>
        <v>0</v>
      </c>
      <c r="I199" s="752"/>
    </row>
    <row r="200" spans="1:9" x14ac:dyDescent="0.2">
      <c r="A200" s="395"/>
      <c r="B200" s="201"/>
      <c r="C200" s="202"/>
      <c r="D200" s="203"/>
      <c r="E200" s="204"/>
      <c r="F200" s="403"/>
      <c r="G200" s="737"/>
      <c r="H200" s="554"/>
    </row>
    <row r="201" spans="1:9" x14ac:dyDescent="0.2">
      <c r="A201" s="395"/>
      <c r="B201" s="201"/>
      <c r="C201" s="202"/>
      <c r="D201" s="203"/>
      <c r="E201" s="204"/>
      <c r="F201" s="403"/>
      <c r="G201" s="737"/>
      <c r="H201" s="554"/>
    </row>
    <row r="202" spans="1:9" x14ac:dyDescent="0.2">
      <c r="A202" s="395"/>
      <c r="B202" s="201"/>
      <c r="C202" s="202"/>
      <c r="D202" s="203"/>
      <c r="E202" s="204"/>
      <c r="F202" s="403"/>
      <c r="G202" s="737"/>
      <c r="H202" s="554"/>
    </row>
    <row r="203" spans="1:9" x14ac:dyDescent="0.2">
      <c r="A203" s="395"/>
      <c r="B203" s="201"/>
      <c r="C203" s="202"/>
      <c r="D203" s="203"/>
      <c r="E203" s="204"/>
      <c r="F203" s="403"/>
      <c r="G203" s="737"/>
      <c r="H203" s="554"/>
    </row>
    <row r="204" spans="1:9" x14ac:dyDescent="0.2">
      <c r="A204" s="395"/>
      <c r="B204" s="201"/>
      <c r="C204" s="202"/>
      <c r="D204" s="203"/>
      <c r="E204" s="204"/>
      <c r="F204" s="403"/>
      <c r="G204" s="737"/>
      <c r="H204" s="554"/>
    </row>
    <row r="205" spans="1:9" x14ac:dyDescent="0.2">
      <c r="A205" s="395"/>
      <c r="B205" s="201"/>
      <c r="C205" s="202"/>
      <c r="D205" s="203"/>
      <c r="E205" s="204"/>
      <c r="F205" s="403"/>
      <c r="G205" s="737"/>
      <c r="H205" s="554"/>
    </row>
    <row r="206" spans="1:9" x14ac:dyDescent="0.2">
      <c r="A206" s="395"/>
      <c r="B206" s="201"/>
      <c r="C206" s="202"/>
      <c r="D206" s="203"/>
      <c r="E206" s="204"/>
      <c r="F206" s="403"/>
      <c r="G206" s="737"/>
      <c r="H206" s="554"/>
    </row>
    <row r="207" spans="1:9" x14ac:dyDescent="0.2">
      <c r="A207" s="395"/>
      <c r="B207" s="201"/>
      <c r="C207" s="202"/>
      <c r="D207" s="203"/>
      <c r="E207" s="204"/>
      <c r="F207" s="403"/>
      <c r="G207" s="737"/>
      <c r="H207" s="554"/>
    </row>
    <row r="208" spans="1:9" x14ac:dyDescent="0.2">
      <c r="A208" s="395"/>
      <c r="B208" s="201"/>
      <c r="C208" s="202"/>
      <c r="D208" s="203"/>
      <c r="E208" s="204"/>
      <c r="F208" s="403"/>
      <c r="G208" s="737"/>
      <c r="H208" s="554"/>
    </row>
    <row r="209" spans="1:26" x14ac:dyDescent="0.2">
      <c r="A209" s="395"/>
      <c r="B209" s="201"/>
      <c r="C209" s="202"/>
      <c r="D209" s="203"/>
      <c r="E209" s="204"/>
      <c r="F209" s="403"/>
      <c r="G209" s="737"/>
      <c r="H209" s="554"/>
    </row>
    <row r="210" spans="1:26" x14ac:dyDescent="0.2">
      <c r="A210" s="395"/>
      <c r="B210" s="201"/>
      <c r="C210" s="202"/>
      <c r="D210" s="203"/>
      <c r="E210" s="204"/>
      <c r="F210" s="403"/>
      <c r="G210" s="737"/>
      <c r="H210" s="554"/>
    </row>
    <row r="211" spans="1:26" x14ac:dyDescent="0.2">
      <c r="A211" s="395"/>
      <c r="B211" s="201"/>
      <c r="C211" s="202"/>
      <c r="D211" s="203"/>
      <c r="E211" s="204"/>
      <c r="F211" s="403"/>
      <c r="G211" s="737"/>
      <c r="H211" s="554"/>
    </row>
    <row r="212" spans="1:26" x14ac:dyDescent="0.2">
      <c r="A212" s="395"/>
      <c r="B212" s="201"/>
      <c r="C212" s="202"/>
      <c r="D212" s="203"/>
      <c r="E212" s="204"/>
      <c r="F212" s="403"/>
      <c r="G212" s="737"/>
      <c r="H212" s="554"/>
    </row>
    <row r="213" spans="1:26" x14ac:dyDescent="0.2">
      <c r="A213" s="395"/>
      <c r="B213" s="201"/>
      <c r="C213" s="202"/>
      <c r="D213" s="203"/>
      <c r="E213" s="204"/>
      <c r="F213" s="403"/>
      <c r="G213" s="737"/>
      <c r="H213" s="554"/>
    </row>
    <row r="214" spans="1:26" x14ac:dyDescent="0.2">
      <c r="A214" s="395"/>
      <c r="B214" s="201"/>
      <c r="C214" s="202"/>
      <c r="D214" s="203"/>
      <c r="E214" s="204"/>
      <c r="F214" s="404"/>
      <c r="G214" s="737"/>
      <c r="H214" s="554"/>
    </row>
    <row r="215" spans="1:26" s="71" customFormat="1" x14ac:dyDescent="0.2">
      <c r="A215" s="543" t="s">
        <v>1120</v>
      </c>
      <c r="B215" s="544"/>
      <c r="C215" s="544"/>
      <c r="D215" s="544"/>
      <c r="E215" s="544"/>
      <c r="F215" s="544"/>
      <c r="G215" s="718"/>
      <c r="H215" s="557">
        <f>SUM(H176:H214)</f>
        <v>0</v>
      </c>
      <c r="I215" s="633"/>
      <c r="J215" s="633"/>
      <c r="K215" s="633"/>
      <c r="L215" s="633"/>
      <c r="M215" s="633"/>
      <c r="N215" s="633"/>
      <c r="O215" s="633"/>
      <c r="P215" s="633"/>
      <c r="Q215" s="633"/>
      <c r="R215" s="633"/>
      <c r="S215" s="633"/>
      <c r="T215" s="633"/>
      <c r="U215" s="633"/>
      <c r="V215" s="633"/>
      <c r="W215" s="633"/>
      <c r="X215" s="633"/>
      <c r="Y215" s="633"/>
      <c r="Z215" s="633"/>
    </row>
    <row r="216" spans="1:26" x14ac:dyDescent="0.2">
      <c r="A216" s="395"/>
      <c r="B216" s="201"/>
      <c r="C216" s="202"/>
      <c r="D216" s="203"/>
      <c r="E216" s="204"/>
      <c r="F216" s="403"/>
      <c r="G216" s="737"/>
      <c r="H216" s="554"/>
    </row>
    <row r="217" spans="1:26" x14ac:dyDescent="0.2">
      <c r="A217" s="399" t="s">
        <v>987</v>
      </c>
      <c r="B217" s="201" t="s">
        <v>1064</v>
      </c>
      <c r="C217" s="202"/>
      <c r="D217" s="207" t="s">
        <v>720</v>
      </c>
      <c r="E217" s="204"/>
      <c r="F217" s="403"/>
      <c r="G217" s="737"/>
      <c r="H217" s="554"/>
    </row>
    <row r="218" spans="1:26" x14ac:dyDescent="0.2">
      <c r="A218" s="395"/>
      <c r="B218" s="201"/>
      <c r="C218" s="202"/>
      <c r="D218" s="203"/>
      <c r="E218" s="204"/>
      <c r="F218" s="403"/>
      <c r="G218" s="737"/>
      <c r="H218" s="554"/>
    </row>
    <row r="219" spans="1:26" x14ac:dyDescent="0.2">
      <c r="A219" s="395" t="s">
        <v>1044</v>
      </c>
      <c r="B219" s="201" t="s">
        <v>721</v>
      </c>
      <c r="C219" s="202"/>
      <c r="D219" s="203" t="s">
        <v>743</v>
      </c>
      <c r="E219" s="204"/>
      <c r="F219" s="403"/>
      <c r="G219" s="737"/>
      <c r="H219" s="554"/>
    </row>
    <row r="220" spans="1:26" x14ac:dyDescent="0.2">
      <c r="A220" s="395"/>
      <c r="B220" s="201"/>
      <c r="C220" s="202"/>
      <c r="D220" s="203"/>
      <c r="E220" s="204"/>
      <c r="F220" s="403"/>
      <c r="G220" s="737"/>
      <c r="H220" s="554"/>
    </row>
    <row r="221" spans="1:26" x14ac:dyDescent="0.2">
      <c r="A221" s="395" t="s">
        <v>1045</v>
      </c>
      <c r="B221" s="201"/>
      <c r="C221" s="202"/>
      <c r="D221" s="203" t="s">
        <v>722</v>
      </c>
      <c r="E221" s="204" t="s">
        <v>689</v>
      </c>
      <c r="F221" s="410" t="s">
        <v>677</v>
      </c>
      <c r="G221" s="737"/>
      <c r="H221" s="554" t="s">
        <v>659</v>
      </c>
    </row>
    <row r="222" spans="1:26" x14ac:dyDescent="0.2">
      <c r="A222" s="395"/>
      <c r="B222" s="201"/>
      <c r="C222" s="202"/>
      <c r="D222" s="203"/>
      <c r="E222" s="204"/>
      <c r="F222" s="403"/>
      <c r="G222" s="746"/>
      <c r="H222" s="554"/>
    </row>
    <row r="223" spans="1:26" x14ac:dyDescent="0.2">
      <c r="A223" s="395" t="s">
        <v>1046</v>
      </c>
      <c r="B223" s="201"/>
      <c r="C223" s="202"/>
      <c r="D223" s="203" t="s">
        <v>723</v>
      </c>
      <c r="E223" s="204" t="s">
        <v>689</v>
      </c>
      <c r="F223" s="403"/>
      <c r="G223" s="746"/>
      <c r="H223" s="554" t="s">
        <v>659</v>
      </c>
      <c r="I223" s="752"/>
    </row>
    <row r="224" spans="1:26" x14ac:dyDescent="0.2">
      <c r="A224" s="395"/>
      <c r="B224" s="201"/>
      <c r="C224" s="202"/>
      <c r="D224" s="203"/>
      <c r="E224" s="204"/>
      <c r="F224" s="403"/>
      <c r="G224" s="746"/>
      <c r="H224" s="554"/>
      <c r="I224" s="752"/>
    </row>
    <row r="225" spans="1:9" x14ac:dyDescent="0.2">
      <c r="A225" s="395" t="s">
        <v>1047</v>
      </c>
      <c r="B225" s="201"/>
      <c r="C225" s="202"/>
      <c r="D225" s="203" t="s">
        <v>724</v>
      </c>
      <c r="E225" s="204" t="s">
        <v>689</v>
      </c>
      <c r="F225" s="403"/>
      <c r="G225" s="746"/>
      <c r="H225" s="554" t="s">
        <v>659</v>
      </c>
      <c r="I225" s="752"/>
    </row>
    <row r="226" spans="1:9" x14ac:dyDescent="0.2">
      <c r="A226" s="395"/>
      <c r="B226" s="201"/>
      <c r="C226" s="202"/>
      <c r="D226" s="203"/>
      <c r="E226" s="204"/>
      <c r="F226" s="403"/>
      <c r="G226" s="746"/>
      <c r="H226" s="554"/>
      <c r="I226" s="752"/>
    </row>
    <row r="227" spans="1:9" x14ac:dyDescent="0.2">
      <c r="A227" s="395" t="s">
        <v>1048</v>
      </c>
      <c r="B227" s="201"/>
      <c r="C227" s="202"/>
      <c r="D227" s="203" t="s">
        <v>725</v>
      </c>
      <c r="E227" s="204" t="s">
        <v>689</v>
      </c>
      <c r="F227" s="403"/>
      <c r="G227" s="746"/>
      <c r="H227" s="554" t="s">
        <v>659</v>
      </c>
      <c r="I227" s="752"/>
    </row>
    <row r="228" spans="1:9" x14ac:dyDescent="0.2">
      <c r="A228" s="395"/>
      <c r="B228" s="201"/>
      <c r="C228" s="202"/>
      <c r="D228" s="203"/>
      <c r="E228" s="204"/>
      <c r="F228" s="403"/>
      <c r="G228" s="746"/>
      <c r="H228" s="554"/>
      <c r="I228" s="752"/>
    </row>
    <row r="229" spans="1:9" x14ac:dyDescent="0.2">
      <c r="A229" s="395" t="s">
        <v>1049</v>
      </c>
      <c r="B229" s="201"/>
      <c r="C229" s="202"/>
      <c r="D229" s="203" t="s">
        <v>726</v>
      </c>
      <c r="E229" s="204" t="s">
        <v>689</v>
      </c>
      <c r="F229" s="403">
        <v>1</v>
      </c>
      <c r="G229" s="746"/>
      <c r="H229" s="554">
        <f>G229*F229</f>
        <v>0</v>
      </c>
      <c r="I229" s="752"/>
    </row>
    <row r="230" spans="1:9" x14ac:dyDescent="0.2">
      <c r="A230" s="395"/>
      <c r="B230" s="201"/>
      <c r="C230" s="202"/>
      <c r="D230" s="203"/>
      <c r="E230" s="204"/>
      <c r="F230" s="403"/>
      <c r="G230" s="746"/>
      <c r="H230" s="554"/>
      <c r="I230" s="752"/>
    </row>
    <row r="231" spans="1:9" x14ac:dyDescent="0.2">
      <c r="A231" s="395" t="s">
        <v>1050</v>
      </c>
      <c r="B231" s="201"/>
      <c r="C231" s="202"/>
      <c r="D231" s="203" t="s">
        <v>727</v>
      </c>
      <c r="E231" s="204" t="s">
        <v>689</v>
      </c>
      <c r="F231" s="403"/>
      <c r="G231" s="746"/>
      <c r="H231" s="554" t="s">
        <v>659</v>
      </c>
      <c r="I231" s="752"/>
    </row>
    <row r="232" spans="1:9" x14ac:dyDescent="0.2">
      <c r="A232" s="395"/>
      <c r="B232" s="201"/>
      <c r="C232" s="202"/>
      <c r="D232" s="203"/>
      <c r="E232" s="204"/>
      <c r="F232" s="403"/>
      <c r="G232" s="737"/>
      <c r="H232" s="554"/>
    </row>
    <row r="233" spans="1:9" x14ac:dyDescent="0.2">
      <c r="A233" s="395" t="s">
        <v>1051</v>
      </c>
      <c r="B233" s="201" t="s">
        <v>53</v>
      </c>
      <c r="C233" s="202"/>
      <c r="D233" s="203" t="s">
        <v>728</v>
      </c>
      <c r="E233" s="204"/>
      <c r="F233" s="403"/>
      <c r="G233" s="737"/>
      <c r="H233" s="554"/>
    </row>
    <row r="234" spans="1:9" x14ac:dyDescent="0.2">
      <c r="A234" s="395"/>
      <c r="B234" s="201"/>
      <c r="C234" s="202"/>
      <c r="D234" s="203"/>
      <c r="E234" s="204"/>
      <c r="F234" s="403"/>
      <c r="G234" s="737"/>
      <c r="H234" s="554"/>
    </row>
    <row r="235" spans="1:9" x14ac:dyDescent="0.2">
      <c r="A235" s="395" t="s">
        <v>1052</v>
      </c>
      <c r="B235" s="201"/>
      <c r="C235" s="202"/>
      <c r="D235" s="203" t="s">
        <v>729</v>
      </c>
      <c r="E235" s="204" t="s">
        <v>689</v>
      </c>
      <c r="F235" s="403"/>
      <c r="G235" s="737"/>
      <c r="H235" s="554" t="s">
        <v>659</v>
      </c>
    </row>
    <row r="236" spans="1:9" x14ac:dyDescent="0.2">
      <c r="A236" s="395"/>
      <c r="B236" s="201"/>
      <c r="C236" s="202"/>
      <c r="D236" s="203"/>
      <c r="E236" s="204"/>
      <c r="F236" s="403"/>
      <c r="G236" s="737"/>
      <c r="H236" s="554"/>
    </row>
    <row r="237" spans="1:9" x14ac:dyDescent="0.2">
      <c r="A237" s="395" t="s">
        <v>1053</v>
      </c>
      <c r="B237" s="201"/>
      <c r="C237" s="202"/>
      <c r="D237" s="203" t="s">
        <v>730</v>
      </c>
      <c r="E237" s="204" t="s">
        <v>689</v>
      </c>
      <c r="F237" s="403"/>
      <c r="G237" s="737"/>
      <c r="H237" s="554" t="s">
        <v>659</v>
      </c>
      <c r="I237" s="752"/>
    </row>
    <row r="238" spans="1:9" x14ac:dyDescent="0.2">
      <c r="A238" s="395"/>
      <c r="B238" s="201"/>
      <c r="C238" s="202"/>
      <c r="D238" s="203"/>
      <c r="E238" s="204"/>
      <c r="F238" s="403"/>
      <c r="G238" s="737"/>
      <c r="H238" s="554"/>
    </row>
    <row r="239" spans="1:9" x14ac:dyDescent="0.2">
      <c r="A239" s="395" t="s">
        <v>1054</v>
      </c>
      <c r="B239" s="201" t="s">
        <v>731</v>
      </c>
      <c r="C239" s="202"/>
      <c r="D239" s="207" t="s">
        <v>732</v>
      </c>
      <c r="E239" s="204"/>
      <c r="F239" s="403"/>
      <c r="G239" s="737"/>
      <c r="H239" s="554"/>
    </row>
    <row r="240" spans="1:9" x14ac:dyDescent="0.2">
      <c r="A240" s="395"/>
      <c r="B240" s="201"/>
      <c r="C240" s="202"/>
      <c r="D240" s="203"/>
      <c r="E240" s="204"/>
      <c r="F240" s="403"/>
      <c r="G240" s="737"/>
      <c r="H240" s="554"/>
    </row>
    <row r="241" spans="1:9" x14ac:dyDescent="0.2">
      <c r="A241" s="395" t="s">
        <v>1055</v>
      </c>
      <c r="B241" s="201"/>
      <c r="C241" s="202"/>
      <c r="D241" s="203" t="s">
        <v>733</v>
      </c>
      <c r="E241" s="204"/>
      <c r="F241" s="403"/>
      <c r="G241" s="737"/>
      <c r="H241" s="554"/>
    </row>
    <row r="242" spans="1:9" x14ac:dyDescent="0.2">
      <c r="A242" s="395"/>
      <c r="B242" s="201"/>
      <c r="C242" s="202"/>
      <c r="D242" s="203"/>
      <c r="E242" s="204"/>
      <c r="F242" s="403"/>
      <c r="G242" s="737"/>
      <c r="H242" s="554"/>
    </row>
    <row r="243" spans="1:9" x14ac:dyDescent="0.2">
      <c r="A243" s="395" t="s">
        <v>1056</v>
      </c>
      <c r="B243" s="201"/>
      <c r="C243" s="202"/>
      <c r="D243" s="203" t="s">
        <v>734</v>
      </c>
      <c r="E243" s="204" t="s">
        <v>689</v>
      </c>
      <c r="F243" s="410" t="s">
        <v>677</v>
      </c>
      <c r="G243" s="737"/>
      <c r="H243" s="554" t="s">
        <v>659</v>
      </c>
    </row>
    <row r="244" spans="1:9" x14ac:dyDescent="0.2">
      <c r="A244" s="395"/>
      <c r="B244" s="201"/>
      <c r="C244" s="202"/>
      <c r="D244" s="203"/>
      <c r="E244" s="204"/>
      <c r="F244" s="410"/>
      <c r="G244" s="747"/>
      <c r="H244" s="554"/>
    </row>
    <row r="245" spans="1:9" x14ac:dyDescent="0.2">
      <c r="A245" s="395" t="s">
        <v>1057</v>
      </c>
      <c r="B245" s="201"/>
      <c r="C245" s="202"/>
      <c r="D245" s="203" t="s">
        <v>735</v>
      </c>
      <c r="E245" s="204" t="s">
        <v>689</v>
      </c>
      <c r="F245" s="410" t="s">
        <v>677</v>
      </c>
      <c r="G245" s="737"/>
      <c r="H245" s="554" t="s">
        <v>659</v>
      </c>
    </row>
    <row r="246" spans="1:9" x14ac:dyDescent="0.2">
      <c r="A246" s="395"/>
      <c r="B246" s="201"/>
      <c r="C246" s="202"/>
      <c r="D246" s="203"/>
      <c r="E246" s="204"/>
      <c r="F246" s="410"/>
      <c r="G246" s="747"/>
      <c r="H246" s="554"/>
    </row>
    <row r="247" spans="1:9" x14ac:dyDescent="0.2">
      <c r="A247" s="395" t="s">
        <v>1058</v>
      </c>
      <c r="B247" s="201"/>
      <c r="C247" s="202"/>
      <c r="D247" s="203" t="s">
        <v>736</v>
      </c>
      <c r="E247" s="204" t="s">
        <v>689</v>
      </c>
      <c r="F247" s="411" t="s">
        <v>677</v>
      </c>
      <c r="G247" s="747"/>
      <c r="H247" s="554" t="s">
        <v>659</v>
      </c>
      <c r="I247" s="752"/>
    </row>
    <row r="248" spans="1:9" x14ac:dyDescent="0.2">
      <c r="A248" s="395"/>
      <c r="B248" s="201"/>
      <c r="C248" s="202"/>
      <c r="D248" s="203"/>
      <c r="E248" s="204"/>
      <c r="F248" s="403"/>
      <c r="G248" s="747"/>
      <c r="H248" s="554"/>
    </row>
    <row r="249" spans="1:9" x14ac:dyDescent="0.2">
      <c r="A249" s="395" t="s">
        <v>1059</v>
      </c>
      <c r="B249" s="201"/>
      <c r="C249" s="202"/>
      <c r="D249" s="203" t="s">
        <v>737</v>
      </c>
      <c r="E249" s="204" t="s">
        <v>689</v>
      </c>
      <c r="F249" s="403">
        <v>3</v>
      </c>
      <c r="G249" s="747"/>
      <c r="H249" s="554">
        <f>G249*F249</f>
        <v>0</v>
      </c>
    </row>
    <row r="250" spans="1:9" x14ac:dyDescent="0.2">
      <c r="A250" s="395"/>
      <c r="B250" s="201"/>
      <c r="C250" s="202"/>
      <c r="D250" s="203"/>
      <c r="E250" s="204"/>
      <c r="F250" s="403"/>
      <c r="G250" s="746"/>
      <c r="H250" s="554"/>
    </row>
    <row r="251" spans="1:9" x14ac:dyDescent="0.2">
      <c r="A251" s="395" t="s">
        <v>1060</v>
      </c>
      <c r="B251" s="201"/>
      <c r="C251" s="202"/>
      <c r="D251" s="203" t="s">
        <v>738</v>
      </c>
      <c r="E251" s="204" t="s">
        <v>689</v>
      </c>
      <c r="F251" s="410" t="s">
        <v>677</v>
      </c>
      <c r="G251" s="737" t="s">
        <v>677</v>
      </c>
      <c r="H251" s="554" t="s">
        <v>659</v>
      </c>
    </row>
    <row r="252" spans="1:9" x14ac:dyDescent="0.2">
      <c r="A252" s="395"/>
      <c r="B252" s="201"/>
      <c r="C252" s="202"/>
      <c r="D252" s="203"/>
      <c r="E252" s="204"/>
      <c r="F252" s="403"/>
      <c r="G252" s="737"/>
      <c r="H252" s="554"/>
    </row>
    <row r="253" spans="1:9" x14ac:dyDescent="0.2">
      <c r="A253" s="395" t="s">
        <v>1061</v>
      </c>
      <c r="B253" s="201"/>
      <c r="C253" s="202"/>
      <c r="D253" s="203" t="s">
        <v>745</v>
      </c>
      <c r="E253" s="204"/>
      <c r="F253" s="403"/>
      <c r="G253" s="748"/>
      <c r="H253" s="488"/>
    </row>
    <row r="254" spans="1:9" x14ac:dyDescent="0.2">
      <c r="A254" s="395"/>
      <c r="B254" s="201"/>
      <c r="C254" s="202"/>
      <c r="D254" s="203"/>
      <c r="E254" s="204"/>
      <c r="F254" s="403"/>
      <c r="G254" s="748"/>
      <c r="H254" s="488"/>
    </row>
    <row r="255" spans="1:9" x14ac:dyDescent="0.2">
      <c r="A255" s="395" t="s">
        <v>1062</v>
      </c>
      <c r="B255" s="201"/>
      <c r="C255" s="202"/>
      <c r="D255" s="203" t="s">
        <v>744</v>
      </c>
      <c r="E255" s="204" t="s">
        <v>689</v>
      </c>
      <c r="F255" s="403">
        <v>3</v>
      </c>
      <c r="G255" s="748"/>
      <c r="H255" s="554">
        <f>G255*F255</f>
        <v>0</v>
      </c>
    </row>
    <row r="256" spans="1:9" x14ac:dyDescent="0.2">
      <c r="A256" s="395"/>
      <c r="B256" s="201"/>
      <c r="C256" s="202"/>
      <c r="D256" s="203"/>
      <c r="E256" s="204"/>
      <c r="F256" s="403"/>
      <c r="G256" s="748"/>
      <c r="H256" s="488"/>
    </row>
    <row r="257" spans="1:8" x14ac:dyDescent="0.2">
      <c r="A257" s="395"/>
      <c r="B257" s="201"/>
      <c r="C257" s="202"/>
      <c r="D257" s="203"/>
      <c r="E257" s="204"/>
      <c r="F257" s="403"/>
      <c r="G257" s="748"/>
      <c r="H257" s="488"/>
    </row>
    <row r="258" spans="1:8" x14ac:dyDescent="0.2">
      <c r="A258" s="395"/>
      <c r="B258" s="201"/>
      <c r="C258" s="202"/>
      <c r="D258" s="203"/>
      <c r="E258" s="204"/>
      <c r="F258" s="404"/>
      <c r="G258" s="748"/>
      <c r="H258" s="488"/>
    </row>
    <row r="259" spans="1:8" x14ac:dyDescent="0.3">
      <c r="A259" s="825" t="s">
        <v>1121</v>
      </c>
      <c r="B259" s="826"/>
      <c r="C259" s="826"/>
      <c r="D259" s="826"/>
      <c r="E259" s="826"/>
      <c r="F259" s="826"/>
      <c r="G259" s="749"/>
      <c r="H259" s="495"/>
    </row>
    <row r="260" spans="1:8" ht="17.25" thickBot="1" x14ac:dyDescent="0.35">
      <c r="A260" s="827"/>
      <c r="B260" s="828"/>
      <c r="C260" s="828"/>
      <c r="D260" s="828"/>
      <c r="E260" s="828"/>
      <c r="F260" s="828"/>
      <c r="G260" s="750"/>
      <c r="H260" s="559">
        <f>SUM(H217:H259)</f>
        <v>0</v>
      </c>
    </row>
    <row r="261" spans="1:8" ht="17.25" thickTop="1" x14ac:dyDescent="0.2"/>
  </sheetData>
  <sheetProtection algorithmName="SHA-512" hashValue="N4UJ41xc+shmL3p4Q3UFgyyOngMpDPqYcJ2FjBnaUGtr3IvHOtenz7PYwKTEEoHWUBjYcDQyx/5O5euIP/wKaQ==" saltValue="yUm/9pETi9iaMnRhxCx75A==" spinCount="100000" sheet="1" objects="1" scenarios="1" selectLockedCells="1"/>
  <mergeCells count="3">
    <mergeCell ref="A3:H3"/>
    <mergeCell ref="G4:H4"/>
    <mergeCell ref="A259:F260"/>
  </mergeCells>
  <conditionalFormatting sqref="H1:H3 H5:H1048576">
    <cfRule type="containsText" dxfId="11" priority="1" operator="containsText" text="Rate Only">
      <formula>NOT(ISERROR(SEARCH("Rate Only",H1)))</formula>
    </cfRule>
  </conditionalFormatting>
  <printOptions horizontalCentered="1"/>
  <pageMargins left="0.70866141732283472" right="0.70866141732283472" top="0.74803149606299213" bottom="0.74803149606299213" header="0.31496062992125984" footer="0.31496062992125984"/>
  <pageSetup paperSize="9" scale="85" firstPageNumber="142" orientation="portrait" useFirstPageNumber="1" horizontalDpi="1200" verticalDpi="1200" r:id="rId1"/>
  <headerFooter>
    <oddFooter>&amp;R&amp;P</oddFooter>
  </headerFooter>
  <rowBreaks count="5" manualBreakCount="5">
    <brk id="45" max="16383" man="1"/>
    <brk id="89" max="16383" man="1"/>
    <brk id="134" max="16383" man="1"/>
    <brk id="175" max="16383" man="1"/>
    <brk id="2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Normal="100" workbookViewId="0">
      <selection activeCell="G26" sqref="G25:G26"/>
    </sheetView>
  </sheetViews>
  <sheetFormatPr defaultRowHeight="16.5" x14ac:dyDescent="0.2"/>
  <cols>
    <col min="1" max="1" width="6.7109375" style="11" customWidth="1"/>
    <col min="2" max="2" width="9.7109375" style="8" customWidth="1"/>
    <col min="3" max="3" width="3" style="8" customWidth="1"/>
    <col min="4" max="4" width="36.7109375" style="8" customWidth="1"/>
    <col min="5" max="5" width="7" style="11" customWidth="1"/>
    <col min="6" max="6" width="7.140625" style="8" customWidth="1"/>
    <col min="7" max="7" width="13.28515625" style="586" customWidth="1"/>
    <col min="8" max="8" width="13.28515625" style="587" customWidth="1"/>
    <col min="9" max="26" width="9.140625" style="761"/>
    <col min="27" max="16384" width="9.140625" style="8"/>
  </cols>
  <sheetData>
    <row r="1" spans="1:26" x14ac:dyDescent="0.2">
      <c r="A1" s="1" t="s">
        <v>1065</v>
      </c>
      <c r="B1" s="2"/>
      <c r="C1" s="3"/>
      <c r="D1" s="4"/>
      <c r="E1" s="5"/>
      <c r="F1" s="6"/>
      <c r="G1" s="523"/>
      <c r="H1" s="576"/>
    </row>
    <row r="2" spans="1:26" x14ac:dyDescent="0.2">
      <c r="A2" s="1" t="s">
        <v>1067</v>
      </c>
      <c r="B2" s="2"/>
      <c r="C2" s="3"/>
      <c r="D2" s="4"/>
      <c r="E2" s="5"/>
      <c r="F2" s="6"/>
      <c r="G2" s="523"/>
      <c r="H2" s="576"/>
    </row>
    <row r="3" spans="1:26" ht="33" customHeight="1" x14ac:dyDescent="0.2">
      <c r="A3" s="802" t="s">
        <v>1066</v>
      </c>
      <c r="B3" s="802"/>
      <c r="C3" s="802"/>
      <c r="D3" s="802"/>
      <c r="E3" s="802"/>
      <c r="F3" s="802"/>
      <c r="G3" s="802"/>
      <c r="H3" s="802"/>
    </row>
    <row r="4" spans="1:26" s="9" customFormat="1" ht="17.25" thickBot="1" x14ac:dyDescent="0.25">
      <c r="A4" s="10"/>
      <c r="B4" s="10"/>
      <c r="E4" s="10"/>
      <c r="F4" s="10"/>
      <c r="G4" s="577"/>
      <c r="H4" s="578"/>
      <c r="I4" s="762"/>
      <c r="J4" s="762"/>
      <c r="K4" s="762"/>
      <c r="L4" s="762"/>
      <c r="M4" s="762"/>
      <c r="N4" s="762"/>
      <c r="O4" s="762"/>
      <c r="P4" s="762"/>
      <c r="Q4" s="762"/>
      <c r="R4" s="762"/>
      <c r="S4" s="762"/>
      <c r="T4" s="762"/>
      <c r="U4" s="762"/>
      <c r="V4" s="762"/>
      <c r="W4" s="762"/>
      <c r="X4" s="762"/>
      <c r="Y4" s="762"/>
      <c r="Z4" s="762"/>
    </row>
    <row r="5" spans="1:26" s="14" customFormat="1" ht="33.75" thickTop="1" x14ac:dyDescent="0.2">
      <c r="A5" s="415" t="s">
        <v>641</v>
      </c>
      <c r="B5" s="416" t="s">
        <v>758</v>
      </c>
      <c r="C5" s="416" t="s">
        <v>100</v>
      </c>
      <c r="D5" s="416" t="s">
        <v>57</v>
      </c>
      <c r="E5" s="417" t="s">
        <v>640</v>
      </c>
      <c r="F5" s="430" t="s">
        <v>639</v>
      </c>
      <c r="G5" s="754" t="s">
        <v>638</v>
      </c>
      <c r="H5" s="755" t="s">
        <v>759</v>
      </c>
      <c r="I5" s="763"/>
      <c r="J5" s="763"/>
      <c r="K5" s="763"/>
      <c r="L5" s="763"/>
      <c r="M5" s="763"/>
      <c r="N5" s="763"/>
      <c r="O5" s="763"/>
      <c r="P5" s="763"/>
      <c r="Q5" s="763"/>
      <c r="R5" s="763"/>
      <c r="S5" s="763"/>
      <c r="T5" s="763"/>
      <c r="U5" s="763"/>
      <c r="V5" s="763"/>
      <c r="W5" s="763"/>
      <c r="X5" s="763"/>
      <c r="Y5" s="763"/>
      <c r="Z5" s="763"/>
    </row>
    <row r="6" spans="1:26" s="9" customFormat="1" x14ac:dyDescent="0.2">
      <c r="A6" s="418"/>
      <c r="B6" s="16"/>
      <c r="C6" s="15"/>
      <c r="D6" s="15"/>
      <c r="E6" s="16"/>
      <c r="F6" s="431"/>
      <c r="G6" s="757"/>
      <c r="H6" s="579"/>
      <c r="I6" s="762"/>
      <c r="J6" s="762"/>
      <c r="K6" s="762"/>
      <c r="L6" s="762"/>
      <c r="M6" s="762"/>
      <c r="N6" s="762"/>
      <c r="O6" s="762"/>
      <c r="P6" s="762"/>
      <c r="Q6" s="762"/>
      <c r="R6" s="762"/>
      <c r="S6" s="762"/>
      <c r="T6" s="762"/>
      <c r="U6" s="762"/>
      <c r="V6" s="762"/>
      <c r="W6" s="762"/>
      <c r="X6" s="762"/>
      <c r="Y6" s="762"/>
      <c r="Z6" s="762"/>
    </row>
    <row r="7" spans="1:26" s="9" customFormat="1" ht="33" x14ac:dyDescent="0.2">
      <c r="A7" s="420" t="s">
        <v>972</v>
      </c>
      <c r="B7" s="20" t="s">
        <v>760</v>
      </c>
      <c r="C7" s="19"/>
      <c r="D7" s="21" t="s">
        <v>971</v>
      </c>
      <c r="E7" s="20"/>
      <c r="F7" s="432"/>
      <c r="G7" s="758"/>
      <c r="H7" s="571"/>
      <c r="I7" s="762"/>
      <c r="J7" s="762"/>
      <c r="K7" s="762"/>
      <c r="L7" s="762"/>
      <c r="M7" s="762"/>
      <c r="N7" s="762"/>
      <c r="O7" s="762"/>
      <c r="P7" s="762"/>
      <c r="Q7" s="762"/>
      <c r="R7" s="762"/>
      <c r="S7" s="762"/>
      <c r="T7" s="762"/>
      <c r="U7" s="762"/>
      <c r="V7" s="762"/>
      <c r="W7" s="762"/>
      <c r="X7" s="762"/>
      <c r="Y7" s="762"/>
      <c r="Z7" s="762"/>
    </row>
    <row r="8" spans="1:26" s="9" customFormat="1" x14ac:dyDescent="0.2">
      <c r="A8" s="422"/>
      <c r="B8" s="20"/>
      <c r="C8" s="19"/>
      <c r="D8" s="19"/>
      <c r="E8" s="20"/>
      <c r="F8" s="432"/>
      <c r="G8" s="758"/>
      <c r="H8" s="571"/>
      <c r="I8" s="762"/>
      <c r="J8" s="762"/>
      <c r="K8" s="762"/>
      <c r="L8" s="762"/>
      <c r="M8" s="762"/>
      <c r="N8" s="762"/>
      <c r="O8" s="762"/>
      <c r="P8" s="762"/>
      <c r="Q8" s="762"/>
      <c r="R8" s="762"/>
      <c r="S8" s="762"/>
      <c r="T8" s="762"/>
      <c r="U8" s="762"/>
      <c r="V8" s="762"/>
      <c r="W8" s="762"/>
      <c r="X8" s="762"/>
      <c r="Y8" s="762"/>
      <c r="Z8" s="762"/>
    </row>
    <row r="9" spans="1:26" s="9" customFormat="1" x14ac:dyDescent="0.2">
      <c r="A9" s="422"/>
      <c r="B9" s="20"/>
      <c r="C9" s="19"/>
      <c r="D9" s="233" t="s">
        <v>960</v>
      </c>
      <c r="E9" s="20"/>
      <c r="F9" s="432"/>
      <c r="G9" s="758"/>
      <c r="H9" s="571"/>
      <c r="I9" s="762"/>
      <c r="J9" s="762"/>
      <c r="K9" s="762"/>
      <c r="L9" s="762"/>
      <c r="M9" s="762"/>
      <c r="N9" s="762"/>
      <c r="O9" s="762"/>
      <c r="P9" s="762"/>
      <c r="Q9" s="762"/>
      <c r="R9" s="762"/>
      <c r="S9" s="762"/>
      <c r="T9" s="762"/>
      <c r="U9" s="762"/>
      <c r="V9" s="762"/>
      <c r="W9" s="762"/>
      <c r="X9" s="762"/>
      <c r="Y9" s="762"/>
      <c r="Z9" s="762"/>
    </row>
    <row r="10" spans="1:26" s="9" customFormat="1" x14ac:dyDescent="0.2">
      <c r="A10" s="422"/>
      <c r="B10" s="20"/>
      <c r="C10" s="19"/>
      <c r="D10" s="19"/>
      <c r="E10" s="20"/>
      <c r="F10" s="432"/>
      <c r="G10" s="758"/>
      <c r="H10" s="571"/>
      <c r="I10" s="762"/>
      <c r="J10" s="762"/>
      <c r="K10" s="762"/>
      <c r="L10" s="762"/>
      <c r="M10" s="762"/>
      <c r="N10" s="762"/>
      <c r="O10" s="762"/>
      <c r="P10" s="762"/>
      <c r="Q10" s="762"/>
      <c r="R10" s="762"/>
      <c r="S10" s="762"/>
      <c r="T10" s="762"/>
      <c r="U10" s="762"/>
      <c r="V10" s="762"/>
      <c r="W10" s="762"/>
      <c r="X10" s="762"/>
      <c r="Y10" s="762"/>
      <c r="Z10" s="762"/>
    </row>
    <row r="11" spans="1:26" s="9" customFormat="1" ht="33" x14ac:dyDescent="0.2">
      <c r="A11" s="422" t="s">
        <v>1123</v>
      </c>
      <c r="B11" s="20" t="s">
        <v>42</v>
      </c>
      <c r="C11" s="19"/>
      <c r="D11" s="19" t="s">
        <v>761</v>
      </c>
      <c r="E11" s="20" t="s">
        <v>592</v>
      </c>
      <c r="F11" s="433">
        <v>0.3</v>
      </c>
      <c r="G11" s="759"/>
      <c r="H11" s="565">
        <f>G11*F11</f>
        <v>0</v>
      </c>
      <c r="I11" s="762"/>
      <c r="J11" s="762"/>
      <c r="K11" s="762"/>
      <c r="L11" s="762"/>
      <c r="M11" s="762"/>
      <c r="N11" s="762"/>
      <c r="O11" s="762"/>
      <c r="P11" s="762"/>
      <c r="Q11" s="762"/>
      <c r="R11" s="762"/>
      <c r="S11" s="762"/>
      <c r="T11" s="762"/>
      <c r="U11" s="762"/>
      <c r="V11" s="762"/>
      <c r="W11" s="762"/>
      <c r="X11" s="762"/>
      <c r="Y11" s="762"/>
      <c r="Z11" s="762"/>
    </row>
    <row r="12" spans="1:26" s="9" customFormat="1" x14ac:dyDescent="0.2">
      <c r="A12" s="422"/>
      <c r="B12" s="20"/>
      <c r="C12" s="19"/>
      <c r="D12" s="19"/>
      <c r="E12" s="20"/>
      <c r="F12" s="432"/>
      <c r="G12" s="759"/>
      <c r="H12" s="565"/>
      <c r="I12" s="762"/>
      <c r="J12" s="762"/>
      <c r="K12" s="762"/>
      <c r="L12" s="762"/>
      <c r="M12" s="762"/>
      <c r="N12" s="762"/>
      <c r="O12" s="762"/>
      <c r="P12" s="762"/>
      <c r="Q12" s="762"/>
      <c r="R12" s="762"/>
      <c r="S12" s="762"/>
      <c r="T12" s="762"/>
      <c r="U12" s="762"/>
      <c r="V12" s="762"/>
      <c r="W12" s="762"/>
      <c r="X12" s="762"/>
      <c r="Y12" s="762"/>
      <c r="Z12" s="762"/>
    </row>
    <row r="13" spans="1:26" s="9" customFormat="1" ht="33" x14ac:dyDescent="0.2">
      <c r="A13" s="425"/>
      <c r="B13" s="234" t="s">
        <v>44</v>
      </c>
      <c r="C13" s="235"/>
      <c r="D13" s="19" t="s">
        <v>762</v>
      </c>
      <c r="E13" s="234"/>
      <c r="F13" s="432"/>
      <c r="G13" s="759"/>
      <c r="H13" s="565"/>
      <c r="I13" s="762"/>
      <c r="J13" s="762"/>
      <c r="K13" s="762"/>
      <c r="L13" s="762"/>
      <c r="M13" s="762"/>
      <c r="N13" s="762"/>
      <c r="O13" s="762"/>
      <c r="P13" s="762"/>
      <c r="Q13" s="762"/>
      <c r="R13" s="762"/>
      <c r="S13" s="762"/>
      <c r="T13" s="762"/>
      <c r="U13" s="762"/>
      <c r="V13" s="762"/>
      <c r="W13" s="762"/>
      <c r="X13" s="762"/>
      <c r="Y13" s="762"/>
      <c r="Z13" s="762"/>
    </row>
    <row r="14" spans="1:26" s="9" customFormat="1" x14ac:dyDescent="0.2">
      <c r="A14" s="425"/>
      <c r="B14" s="234"/>
      <c r="C14" s="235"/>
      <c r="D14" s="19"/>
      <c r="E14" s="234"/>
      <c r="F14" s="432"/>
      <c r="G14" s="759"/>
      <c r="H14" s="565"/>
      <c r="I14" s="762"/>
      <c r="J14" s="762"/>
      <c r="K14" s="762"/>
      <c r="L14" s="762"/>
      <c r="M14" s="762"/>
      <c r="N14" s="762"/>
      <c r="O14" s="762"/>
      <c r="P14" s="762"/>
      <c r="Q14" s="762"/>
      <c r="R14" s="762"/>
      <c r="S14" s="762"/>
      <c r="T14" s="762"/>
      <c r="U14" s="762"/>
      <c r="V14" s="762"/>
      <c r="W14" s="762"/>
      <c r="X14" s="762"/>
      <c r="Y14" s="762"/>
      <c r="Z14" s="762"/>
    </row>
    <row r="15" spans="1:26" s="9" customFormat="1" x14ac:dyDescent="0.2">
      <c r="A15" s="422" t="s">
        <v>1124</v>
      </c>
      <c r="B15" s="234"/>
      <c r="C15" s="235" t="s">
        <v>100</v>
      </c>
      <c r="D15" s="19" t="s">
        <v>763</v>
      </c>
      <c r="E15" s="234" t="s">
        <v>45</v>
      </c>
      <c r="F15" s="432">
        <v>8</v>
      </c>
      <c r="G15" s="759"/>
      <c r="H15" s="565">
        <f>G15*F15</f>
        <v>0</v>
      </c>
      <c r="I15" s="762"/>
      <c r="J15" s="762"/>
      <c r="K15" s="762"/>
      <c r="L15" s="762"/>
      <c r="M15" s="762"/>
      <c r="N15" s="762"/>
      <c r="O15" s="762"/>
      <c r="P15" s="762"/>
      <c r="Q15" s="762"/>
      <c r="R15" s="762"/>
      <c r="S15" s="762"/>
      <c r="T15" s="762"/>
      <c r="U15" s="762"/>
      <c r="V15" s="762"/>
      <c r="W15" s="762"/>
      <c r="X15" s="762"/>
      <c r="Y15" s="762"/>
      <c r="Z15" s="762"/>
    </row>
    <row r="16" spans="1:26" s="9" customFormat="1" x14ac:dyDescent="0.2">
      <c r="A16" s="425"/>
      <c r="B16" s="234"/>
      <c r="C16" s="235"/>
      <c r="D16" s="19"/>
      <c r="E16" s="234"/>
      <c r="F16" s="432"/>
      <c r="G16" s="759"/>
      <c r="H16" s="565"/>
      <c r="I16" s="762"/>
      <c r="J16" s="762"/>
      <c r="K16" s="762"/>
      <c r="L16" s="762"/>
      <c r="M16" s="762"/>
      <c r="N16" s="762"/>
      <c r="O16" s="762"/>
      <c r="P16" s="762"/>
      <c r="Q16" s="762"/>
      <c r="R16" s="762"/>
      <c r="S16" s="762"/>
      <c r="T16" s="762"/>
      <c r="U16" s="762"/>
      <c r="V16" s="762"/>
      <c r="W16" s="762"/>
      <c r="X16" s="762"/>
      <c r="Y16" s="762"/>
      <c r="Z16" s="762"/>
    </row>
    <row r="17" spans="1:26" s="9" customFormat="1" x14ac:dyDescent="0.2">
      <c r="A17" s="422" t="s">
        <v>1125</v>
      </c>
      <c r="B17" s="234"/>
      <c r="C17" s="235" t="s">
        <v>100</v>
      </c>
      <c r="D17" s="19" t="s">
        <v>764</v>
      </c>
      <c r="E17" s="234" t="s">
        <v>45</v>
      </c>
      <c r="F17" s="432">
        <v>5</v>
      </c>
      <c r="G17" s="759"/>
      <c r="H17" s="565">
        <f>G17*F17</f>
        <v>0</v>
      </c>
      <c r="I17" s="762"/>
      <c r="J17" s="762"/>
      <c r="K17" s="762"/>
      <c r="L17" s="762"/>
      <c r="M17" s="762"/>
      <c r="N17" s="762"/>
      <c r="O17" s="762"/>
      <c r="P17" s="762"/>
      <c r="Q17" s="762"/>
      <c r="R17" s="762"/>
      <c r="S17" s="762"/>
      <c r="T17" s="762"/>
      <c r="U17" s="762"/>
      <c r="V17" s="762"/>
      <c r="W17" s="762"/>
      <c r="X17" s="762"/>
      <c r="Y17" s="762"/>
      <c r="Z17" s="762"/>
    </row>
    <row r="18" spans="1:26" s="9" customFormat="1" x14ac:dyDescent="0.2">
      <c r="A18" s="422"/>
      <c r="B18" s="20"/>
      <c r="C18" s="19"/>
      <c r="D18" s="19"/>
      <c r="E18" s="20"/>
      <c r="F18" s="432"/>
      <c r="G18" s="759"/>
      <c r="H18" s="563"/>
      <c r="I18" s="762"/>
      <c r="J18" s="762"/>
      <c r="K18" s="762"/>
      <c r="L18" s="762"/>
      <c r="M18" s="762"/>
      <c r="N18" s="762"/>
      <c r="O18" s="762"/>
      <c r="P18" s="762"/>
      <c r="Q18" s="762"/>
      <c r="R18" s="762"/>
      <c r="S18" s="762"/>
      <c r="T18" s="762"/>
      <c r="U18" s="762"/>
      <c r="V18" s="762"/>
      <c r="W18" s="762"/>
      <c r="X18" s="762"/>
      <c r="Y18" s="762"/>
      <c r="Z18" s="762"/>
    </row>
    <row r="19" spans="1:26" s="9" customFormat="1" ht="33" x14ac:dyDescent="0.2">
      <c r="A19" s="422" t="s">
        <v>1126</v>
      </c>
      <c r="B19" s="20"/>
      <c r="C19" s="19"/>
      <c r="D19" s="19" t="s">
        <v>1134</v>
      </c>
      <c r="E19" s="20" t="s">
        <v>45</v>
      </c>
      <c r="F19" s="432">
        <v>3</v>
      </c>
      <c r="G19" s="759"/>
      <c r="H19" s="565">
        <f>G19*F19</f>
        <v>0</v>
      </c>
      <c r="I19" s="762"/>
      <c r="J19" s="762"/>
      <c r="K19" s="762"/>
      <c r="L19" s="762"/>
      <c r="M19" s="762"/>
      <c r="N19" s="762"/>
      <c r="O19" s="762"/>
      <c r="P19" s="762"/>
      <c r="Q19" s="762"/>
      <c r="R19" s="762"/>
      <c r="S19" s="762"/>
      <c r="T19" s="762"/>
      <c r="U19" s="762"/>
      <c r="V19" s="762"/>
      <c r="W19" s="762"/>
      <c r="X19" s="762"/>
      <c r="Y19" s="762"/>
      <c r="Z19" s="762"/>
    </row>
    <row r="20" spans="1:26" s="9" customFormat="1" x14ac:dyDescent="0.2">
      <c r="A20" s="422"/>
      <c r="B20" s="20"/>
      <c r="C20" s="19"/>
      <c r="D20" s="19"/>
      <c r="E20" s="20"/>
      <c r="F20" s="432"/>
      <c r="G20" s="759"/>
      <c r="H20" s="571"/>
      <c r="I20" s="762"/>
      <c r="J20" s="762"/>
      <c r="K20" s="762"/>
      <c r="L20" s="762"/>
      <c r="M20" s="762"/>
      <c r="N20" s="762"/>
      <c r="O20" s="762"/>
      <c r="P20" s="762"/>
      <c r="Q20" s="762"/>
      <c r="R20" s="762"/>
      <c r="S20" s="762"/>
      <c r="T20" s="762"/>
      <c r="U20" s="762"/>
      <c r="V20" s="762"/>
      <c r="W20" s="762"/>
      <c r="X20" s="762"/>
      <c r="Y20" s="762"/>
      <c r="Z20" s="762"/>
    </row>
    <row r="21" spans="1:26" s="9" customFormat="1" x14ac:dyDescent="0.2">
      <c r="A21" s="422"/>
      <c r="B21" s="20"/>
      <c r="C21" s="19"/>
      <c r="D21" s="19" t="s">
        <v>765</v>
      </c>
      <c r="E21" s="20"/>
      <c r="F21" s="432"/>
      <c r="G21" s="759"/>
      <c r="H21" s="571"/>
      <c r="I21" s="762"/>
      <c r="J21" s="762"/>
      <c r="K21" s="762"/>
      <c r="L21" s="762"/>
      <c r="M21" s="762"/>
      <c r="N21" s="762"/>
      <c r="O21" s="762"/>
      <c r="P21" s="762"/>
      <c r="Q21" s="762"/>
      <c r="R21" s="762"/>
      <c r="S21" s="762"/>
      <c r="T21" s="762"/>
      <c r="U21" s="762"/>
      <c r="V21" s="762"/>
      <c r="W21" s="762"/>
      <c r="X21" s="762"/>
      <c r="Y21" s="762"/>
      <c r="Z21" s="762"/>
    </row>
    <row r="22" spans="1:26" s="236" customFormat="1" x14ac:dyDescent="0.2">
      <c r="A22" s="422"/>
      <c r="B22" s="20"/>
      <c r="C22" s="19"/>
      <c r="D22" s="19"/>
      <c r="E22" s="20"/>
      <c r="F22" s="432"/>
      <c r="G22" s="759"/>
      <c r="H22" s="571"/>
      <c r="I22" s="764"/>
      <c r="J22" s="764"/>
      <c r="K22" s="764"/>
      <c r="L22" s="764"/>
      <c r="M22" s="764"/>
      <c r="N22" s="764"/>
      <c r="O22" s="764"/>
      <c r="P22" s="764"/>
      <c r="Q22" s="764"/>
      <c r="R22" s="764"/>
      <c r="S22" s="764"/>
      <c r="T22" s="764"/>
      <c r="U22" s="764"/>
      <c r="V22" s="764"/>
      <c r="W22" s="764"/>
      <c r="X22" s="764"/>
      <c r="Y22" s="764"/>
      <c r="Z22" s="764"/>
    </row>
    <row r="23" spans="1:26" s="236" customFormat="1" x14ac:dyDescent="0.2">
      <c r="A23" s="422" t="s">
        <v>1127</v>
      </c>
      <c r="B23" s="20"/>
      <c r="C23" s="237" t="s">
        <v>100</v>
      </c>
      <c r="D23" s="19" t="s">
        <v>766</v>
      </c>
      <c r="E23" s="20" t="s">
        <v>43</v>
      </c>
      <c r="F23" s="434">
        <v>0</v>
      </c>
      <c r="G23" s="759"/>
      <c r="H23" s="573" t="s">
        <v>69</v>
      </c>
      <c r="I23" s="764"/>
      <c r="J23" s="764"/>
      <c r="K23" s="764"/>
      <c r="L23" s="764"/>
      <c r="M23" s="764"/>
      <c r="N23" s="764"/>
      <c r="O23" s="764"/>
      <c r="P23" s="764"/>
      <c r="Q23" s="764"/>
      <c r="R23" s="764"/>
      <c r="S23" s="764"/>
      <c r="T23" s="764"/>
      <c r="U23" s="764"/>
      <c r="V23" s="764"/>
      <c r="W23" s="764"/>
      <c r="X23" s="764"/>
      <c r="Y23" s="764"/>
      <c r="Z23" s="764"/>
    </row>
    <row r="24" spans="1:26" s="236" customFormat="1" x14ac:dyDescent="0.2">
      <c r="A24" s="422"/>
      <c r="B24" s="20"/>
      <c r="C24" s="238"/>
      <c r="D24" s="19"/>
      <c r="E24" s="20"/>
      <c r="F24" s="434"/>
      <c r="G24" s="759"/>
      <c r="H24" s="574"/>
      <c r="I24" s="764"/>
      <c r="J24" s="764"/>
      <c r="K24" s="764"/>
      <c r="L24" s="764"/>
      <c r="M24" s="764"/>
      <c r="N24" s="764"/>
      <c r="O24" s="764"/>
      <c r="P24" s="764"/>
      <c r="Q24" s="764"/>
      <c r="R24" s="764"/>
      <c r="S24" s="764"/>
      <c r="T24" s="764"/>
      <c r="U24" s="764"/>
      <c r="V24" s="764"/>
      <c r="W24" s="764"/>
      <c r="X24" s="764"/>
      <c r="Y24" s="764"/>
      <c r="Z24" s="764"/>
    </row>
    <row r="25" spans="1:26" s="236" customFormat="1" x14ac:dyDescent="0.2">
      <c r="A25" s="422" t="s">
        <v>1128</v>
      </c>
      <c r="B25" s="20"/>
      <c r="C25" s="237" t="s">
        <v>100</v>
      </c>
      <c r="D25" s="19" t="s">
        <v>767</v>
      </c>
      <c r="E25" s="20" t="s">
        <v>43</v>
      </c>
      <c r="F25" s="434">
        <v>0</v>
      </c>
      <c r="G25" s="759"/>
      <c r="H25" s="573" t="s">
        <v>69</v>
      </c>
      <c r="I25" s="764"/>
      <c r="J25" s="764"/>
      <c r="K25" s="764"/>
      <c r="L25" s="764"/>
      <c r="M25" s="764"/>
      <c r="N25" s="764"/>
      <c r="O25" s="764"/>
      <c r="P25" s="764"/>
      <c r="Q25" s="764"/>
      <c r="R25" s="764"/>
      <c r="S25" s="764"/>
      <c r="T25" s="764"/>
      <c r="U25" s="764"/>
      <c r="V25" s="764"/>
      <c r="W25" s="764"/>
      <c r="X25" s="764"/>
      <c r="Y25" s="764"/>
      <c r="Z25" s="764"/>
    </row>
    <row r="26" spans="1:26" s="236" customFormat="1" x14ac:dyDescent="0.2">
      <c r="A26" s="422"/>
      <c r="B26" s="20"/>
      <c r="C26" s="238"/>
      <c r="D26" s="19"/>
      <c r="E26" s="20"/>
      <c r="F26" s="435"/>
      <c r="G26" s="759"/>
      <c r="H26" s="574"/>
      <c r="I26" s="764"/>
      <c r="J26" s="764"/>
      <c r="K26" s="764"/>
      <c r="L26" s="764"/>
      <c r="M26" s="764"/>
      <c r="N26" s="764"/>
      <c r="O26" s="764"/>
      <c r="P26" s="764"/>
      <c r="Q26" s="764"/>
      <c r="R26" s="764"/>
      <c r="S26" s="764"/>
      <c r="T26" s="764"/>
      <c r="U26" s="764"/>
      <c r="V26" s="764"/>
      <c r="W26" s="764"/>
      <c r="X26" s="764"/>
      <c r="Y26" s="764"/>
      <c r="Z26" s="764"/>
    </row>
    <row r="27" spans="1:26" s="236" customFormat="1" x14ac:dyDescent="0.2">
      <c r="A27" s="422"/>
      <c r="B27" s="20"/>
      <c r="C27" s="238"/>
      <c r="D27" s="19" t="s">
        <v>768</v>
      </c>
      <c r="E27" s="20"/>
      <c r="F27" s="435"/>
      <c r="G27" s="759"/>
      <c r="H27" s="574"/>
      <c r="I27" s="764"/>
      <c r="J27" s="764"/>
      <c r="K27" s="764"/>
      <c r="L27" s="764"/>
      <c r="M27" s="764"/>
      <c r="N27" s="764"/>
      <c r="O27" s="764"/>
      <c r="P27" s="764"/>
      <c r="Q27" s="764"/>
      <c r="R27" s="764"/>
      <c r="S27" s="764"/>
      <c r="T27" s="764"/>
      <c r="U27" s="764"/>
      <c r="V27" s="764"/>
      <c r="W27" s="764"/>
      <c r="X27" s="764"/>
      <c r="Y27" s="764"/>
      <c r="Z27" s="764"/>
    </row>
    <row r="28" spans="1:26" s="236" customFormat="1" x14ac:dyDescent="0.2">
      <c r="A28" s="422"/>
      <c r="B28" s="20"/>
      <c r="C28" s="238"/>
      <c r="D28" s="19"/>
      <c r="E28" s="20"/>
      <c r="F28" s="435"/>
      <c r="G28" s="759"/>
      <c r="H28" s="574"/>
      <c r="I28" s="764"/>
      <c r="J28" s="764"/>
      <c r="K28" s="764"/>
      <c r="L28" s="764"/>
      <c r="M28" s="764"/>
      <c r="N28" s="764"/>
      <c r="O28" s="764"/>
      <c r="P28" s="764"/>
      <c r="Q28" s="764"/>
      <c r="R28" s="764"/>
      <c r="S28" s="764"/>
      <c r="T28" s="764"/>
      <c r="U28" s="764"/>
      <c r="V28" s="764"/>
      <c r="W28" s="764"/>
      <c r="X28" s="764"/>
      <c r="Y28" s="764"/>
      <c r="Z28" s="764"/>
    </row>
    <row r="29" spans="1:26" s="236" customFormat="1" x14ac:dyDescent="0.2">
      <c r="A29" s="422" t="s">
        <v>1129</v>
      </c>
      <c r="B29" s="20"/>
      <c r="C29" s="237" t="s">
        <v>100</v>
      </c>
      <c r="D29" s="19" t="s">
        <v>766</v>
      </c>
      <c r="E29" s="20" t="s">
        <v>43</v>
      </c>
      <c r="F29" s="434">
        <v>0</v>
      </c>
      <c r="G29" s="759"/>
      <c r="H29" s="573" t="s">
        <v>69</v>
      </c>
      <c r="I29" s="764"/>
      <c r="J29" s="764"/>
      <c r="K29" s="764"/>
      <c r="L29" s="764"/>
      <c r="M29" s="764"/>
      <c r="N29" s="764"/>
      <c r="O29" s="764"/>
      <c r="P29" s="764"/>
      <c r="Q29" s="764"/>
      <c r="R29" s="764"/>
      <c r="S29" s="764"/>
      <c r="T29" s="764"/>
      <c r="U29" s="764"/>
      <c r="V29" s="764"/>
      <c r="W29" s="764"/>
      <c r="X29" s="764"/>
      <c r="Y29" s="764"/>
      <c r="Z29" s="764"/>
    </row>
    <row r="30" spans="1:26" s="236" customFormat="1" x14ac:dyDescent="0.2">
      <c r="A30" s="422"/>
      <c r="B30" s="20"/>
      <c r="C30" s="238"/>
      <c r="D30" s="19"/>
      <c r="E30" s="20"/>
      <c r="F30" s="434"/>
      <c r="G30" s="759"/>
      <c r="H30" s="574"/>
      <c r="I30" s="764"/>
      <c r="J30" s="764"/>
      <c r="K30" s="764"/>
      <c r="L30" s="764"/>
      <c r="M30" s="764"/>
      <c r="N30" s="764"/>
      <c r="O30" s="764"/>
      <c r="P30" s="764"/>
      <c r="Q30" s="764"/>
      <c r="R30" s="764"/>
      <c r="S30" s="764"/>
      <c r="T30" s="764"/>
      <c r="U30" s="764"/>
      <c r="V30" s="764"/>
      <c r="W30" s="764"/>
      <c r="X30" s="764"/>
      <c r="Y30" s="764"/>
      <c r="Z30" s="764"/>
    </row>
    <row r="31" spans="1:26" s="236" customFormat="1" x14ac:dyDescent="0.2">
      <c r="A31" s="422" t="s">
        <v>1130</v>
      </c>
      <c r="B31" s="20"/>
      <c r="C31" s="237" t="s">
        <v>100</v>
      </c>
      <c r="D31" s="19" t="s">
        <v>767</v>
      </c>
      <c r="E31" s="20" t="s">
        <v>43</v>
      </c>
      <c r="F31" s="434">
        <v>0</v>
      </c>
      <c r="G31" s="759"/>
      <c r="H31" s="573" t="s">
        <v>69</v>
      </c>
      <c r="I31" s="764"/>
      <c r="J31" s="764"/>
      <c r="K31" s="764"/>
      <c r="L31" s="764"/>
      <c r="M31" s="764"/>
      <c r="N31" s="764"/>
      <c r="O31" s="764"/>
      <c r="P31" s="764"/>
      <c r="Q31" s="764"/>
      <c r="R31" s="764"/>
      <c r="S31" s="764"/>
      <c r="T31" s="764"/>
      <c r="U31" s="764"/>
      <c r="V31" s="764"/>
      <c r="W31" s="764"/>
      <c r="X31" s="764"/>
      <c r="Y31" s="764"/>
      <c r="Z31" s="764"/>
    </row>
    <row r="32" spans="1:26" s="236" customFormat="1" x14ac:dyDescent="0.2">
      <c r="A32" s="422"/>
      <c r="B32" s="20"/>
      <c r="C32" s="19"/>
      <c r="D32" s="19"/>
      <c r="E32" s="20"/>
      <c r="F32" s="432"/>
      <c r="G32" s="759"/>
      <c r="H32" s="574"/>
      <c r="I32" s="764"/>
      <c r="J32" s="764"/>
      <c r="K32" s="764"/>
      <c r="L32" s="764"/>
      <c r="M32" s="764"/>
      <c r="N32" s="764"/>
      <c r="O32" s="764"/>
      <c r="P32" s="764"/>
      <c r="Q32" s="764"/>
      <c r="R32" s="764"/>
      <c r="S32" s="764"/>
      <c r="T32" s="764"/>
      <c r="U32" s="764"/>
      <c r="V32" s="764"/>
      <c r="W32" s="764"/>
      <c r="X32" s="764"/>
      <c r="Y32" s="764"/>
      <c r="Z32" s="764"/>
    </row>
    <row r="33" spans="1:26" s="236" customFormat="1" ht="33" x14ac:dyDescent="0.2">
      <c r="A33" s="422"/>
      <c r="B33" s="20"/>
      <c r="C33" s="19"/>
      <c r="D33" s="19" t="s">
        <v>769</v>
      </c>
      <c r="E33" s="20"/>
      <c r="F33" s="432"/>
      <c r="G33" s="759"/>
      <c r="H33" s="571"/>
      <c r="I33" s="764"/>
      <c r="J33" s="764"/>
      <c r="K33" s="764"/>
      <c r="L33" s="764"/>
      <c r="M33" s="764"/>
      <c r="N33" s="764"/>
      <c r="O33" s="764"/>
      <c r="P33" s="764"/>
      <c r="Q33" s="764"/>
      <c r="R33" s="764"/>
      <c r="S33" s="764"/>
      <c r="T33" s="764"/>
      <c r="U33" s="764"/>
      <c r="V33" s="764"/>
      <c r="W33" s="764"/>
      <c r="X33" s="764"/>
      <c r="Y33" s="764"/>
      <c r="Z33" s="764"/>
    </row>
    <row r="34" spans="1:26" s="236" customFormat="1" x14ac:dyDescent="0.2">
      <c r="A34" s="422"/>
      <c r="B34" s="20"/>
      <c r="C34" s="19"/>
      <c r="D34" s="19"/>
      <c r="E34" s="20"/>
      <c r="F34" s="432"/>
      <c r="G34" s="759"/>
      <c r="H34" s="571"/>
      <c r="I34" s="764"/>
      <c r="J34" s="764"/>
      <c r="K34" s="764"/>
      <c r="L34" s="764"/>
      <c r="M34" s="764"/>
      <c r="N34" s="764"/>
      <c r="O34" s="764"/>
      <c r="P34" s="764"/>
      <c r="Q34" s="764"/>
      <c r="R34" s="764"/>
      <c r="S34" s="764"/>
      <c r="T34" s="764"/>
      <c r="U34" s="764"/>
      <c r="V34" s="764"/>
      <c r="W34" s="764"/>
      <c r="X34" s="764"/>
      <c r="Y34" s="764"/>
      <c r="Z34" s="764"/>
    </row>
    <row r="35" spans="1:26" s="236" customFormat="1" x14ac:dyDescent="0.2">
      <c r="A35" s="422"/>
      <c r="B35" s="20" t="s">
        <v>770</v>
      </c>
      <c r="C35" s="19"/>
      <c r="D35" s="414" t="s">
        <v>771</v>
      </c>
      <c r="E35" s="20"/>
      <c r="F35" s="432"/>
      <c r="G35" s="759"/>
      <c r="H35" s="571"/>
      <c r="I35" s="764"/>
      <c r="J35" s="764"/>
      <c r="K35" s="764"/>
      <c r="L35" s="764"/>
      <c r="M35" s="764"/>
      <c r="N35" s="764"/>
      <c r="O35" s="764"/>
      <c r="P35" s="764"/>
      <c r="Q35" s="764"/>
      <c r="R35" s="764"/>
      <c r="S35" s="764"/>
      <c r="T35" s="764"/>
      <c r="U35" s="764"/>
      <c r="V35" s="764"/>
      <c r="W35" s="764"/>
      <c r="X35" s="764"/>
      <c r="Y35" s="764"/>
      <c r="Z35" s="764"/>
    </row>
    <row r="36" spans="1:26" s="236" customFormat="1" ht="33" x14ac:dyDescent="0.2">
      <c r="A36" s="422" t="s">
        <v>1131</v>
      </c>
      <c r="B36" s="20"/>
      <c r="C36" s="19"/>
      <c r="D36" s="19" t="s">
        <v>772</v>
      </c>
      <c r="E36" s="20" t="s">
        <v>99</v>
      </c>
      <c r="F36" s="435">
        <v>375</v>
      </c>
      <c r="G36" s="759"/>
      <c r="H36" s="565">
        <f>G36*F36</f>
        <v>0</v>
      </c>
      <c r="I36" s="764"/>
      <c r="J36" s="764"/>
      <c r="K36" s="764"/>
      <c r="L36" s="764"/>
      <c r="M36" s="764"/>
      <c r="N36" s="764"/>
      <c r="O36" s="764"/>
      <c r="P36" s="764"/>
      <c r="Q36" s="764"/>
      <c r="R36" s="764"/>
      <c r="S36" s="764"/>
      <c r="T36" s="764"/>
      <c r="U36" s="764"/>
      <c r="V36" s="764"/>
      <c r="W36" s="764"/>
      <c r="X36" s="764"/>
      <c r="Y36" s="764"/>
      <c r="Z36" s="764"/>
    </row>
    <row r="37" spans="1:26" s="236" customFormat="1" x14ac:dyDescent="0.2">
      <c r="A37" s="422"/>
      <c r="B37" s="20"/>
      <c r="C37" s="19"/>
      <c r="D37" s="19"/>
      <c r="E37" s="20"/>
      <c r="F37" s="432"/>
      <c r="G37" s="759"/>
      <c r="H37" s="563"/>
      <c r="I37" s="764"/>
      <c r="J37" s="764"/>
      <c r="K37" s="764"/>
      <c r="L37" s="764"/>
      <c r="M37" s="764"/>
      <c r="N37" s="764"/>
      <c r="O37" s="764"/>
      <c r="P37" s="764"/>
      <c r="Q37" s="764"/>
      <c r="R37" s="764"/>
      <c r="S37" s="764"/>
      <c r="T37" s="764"/>
      <c r="U37" s="764"/>
      <c r="V37" s="764"/>
      <c r="W37" s="764"/>
      <c r="X37" s="764"/>
      <c r="Y37" s="764"/>
      <c r="Z37" s="764"/>
    </row>
    <row r="38" spans="1:26" s="236" customFormat="1" ht="33" x14ac:dyDescent="0.2">
      <c r="A38" s="422" t="s">
        <v>1132</v>
      </c>
      <c r="B38" s="20"/>
      <c r="C38" s="19"/>
      <c r="D38" s="19" t="s">
        <v>773</v>
      </c>
      <c r="E38" s="20" t="s">
        <v>99</v>
      </c>
      <c r="F38" s="435">
        <v>212.4</v>
      </c>
      <c r="G38" s="759"/>
      <c r="H38" s="565">
        <f>G38*F38</f>
        <v>0</v>
      </c>
      <c r="I38" s="764"/>
      <c r="J38" s="764"/>
      <c r="K38" s="764"/>
      <c r="L38" s="764"/>
      <c r="M38" s="764"/>
      <c r="N38" s="764"/>
      <c r="O38" s="764"/>
      <c r="P38" s="764"/>
      <c r="Q38" s="764"/>
      <c r="R38" s="764"/>
      <c r="S38" s="764"/>
      <c r="T38" s="764"/>
      <c r="U38" s="764"/>
      <c r="V38" s="764"/>
      <c r="W38" s="764"/>
      <c r="X38" s="764"/>
      <c r="Y38" s="764"/>
      <c r="Z38" s="764"/>
    </row>
    <row r="39" spans="1:26" s="236" customFormat="1" x14ac:dyDescent="0.2">
      <c r="A39" s="422"/>
      <c r="B39" s="20"/>
      <c r="C39" s="19"/>
      <c r="D39" s="19"/>
      <c r="E39" s="20"/>
      <c r="F39" s="432"/>
      <c r="G39" s="758"/>
      <c r="H39" s="571"/>
      <c r="I39" s="764"/>
      <c r="J39" s="764"/>
      <c r="K39" s="764"/>
      <c r="L39" s="764"/>
      <c r="M39" s="764"/>
      <c r="N39" s="764"/>
      <c r="O39" s="764"/>
      <c r="P39" s="764"/>
      <c r="Q39" s="764"/>
      <c r="R39" s="764"/>
      <c r="S39" s="764"/>
      <c r="T39" s="764"/>
      <c r="U39" s="764"/>
      <c r="V39" s="764"/>
      <c r="W39" s="764"/>
      <c r="X39" s="764"/>
      <c r="Y39" s="764"/>
      <c r="Z39" s="764"/>
    </row>
    <row r="40" spans="1:26" s="236" customFormat="1" ht="33" x14ac:dyDescent="0.2">
      <c r="A40" s="422" t="s">
        <v>1133</v>
      </c>
      <c r="B40" s="20"/>
      <c r="C40" s="19"/>
      <c r="D40" s="25" t="s">
        <v>774</v>
      </c>
      <c r="E40" s="575" t="s">
        <v>12</v>
      </c>
      <c r="F40" s="441">
        <v>1</v>
      </c>
      <c r="G40" s="580">
        <v>50000</v>
      </c>
      <c r="H40" s="565">
        <f>G40*F40</f>
        <v>50000</v>
      </c>
      <c r="I40" s="764"/>
      <c r="J40" s="764"/>
      <c r="K40" s="764"/>
      <c r="L40" s="764"/>
      <c r="M40" s="764"/>
      <c r="N40" s="764"/>
      <c r="O40" s="764"/>
      <c r="P40" s="764"/>
      <c r="Q40" s="764"/>
      <c r="R40" s="764"/>
      <c r="S40" s="764"/>
      <c r="T40" s="764"/>
      <c r="U40" s="764"/>
      <c r="V40" s="764"/>
      <c r="W40" s="764"/>
      <c r="X40" s="764"/>
      <c r="Y40" s="764"/>
      <c r="Z40" s="764"/>
    </row>
    <row r="41" spans="1:26" s="236" customFormat="1" x14ac:dyDescent="0.2">
      <c r="A41" s="422"/>
      <c r="B41" s="20"/>
      <c r="C41" s="19"/>
      <c r="D41" s="25"/>
      <c r="E41" s="239"/>
      <c r="F41" s="432"/>
      <c r="G41" s="758"/>
      <c r="H41" s="572"/>
      <c r="I41" s="764"/>
      <c r="J41" s="764"/>
      <c r="K41" s="764"/>
      <c r="L41" s="764"/>
      <c r="M41" s="764"/>
      <c r="N41" s="764"/>
      <c r="O41" s="764"/>
      <c r="P41" s="764"/>
      <c r="Q41" s="764"/>
      <c r="R41" s="764"/>
      <c r="S41" s="764"/>
      <c r="T41" s="764"/>
      <c r="U41" s="764"/>
      <c r="V41" s="764"/>
      <c r="W41" s="764"/>
      <c r="X41" s="764"/>
      <c r="Y41" s="764"/>
      <c r="Z41" s="764"/>
    </row>
    <row r="42" spans="1:26" s="236" customFormat="1" ht="33" x14ac:dyDescent="0.3">
      <c r="A42" s="422" t="s">
        <v>1280</v>
      </c>
      <c r="B42" s="20"/>
      <c r="C42" s="19"/>
      <c r="D42" s="62" t="s">
        <v>1281</v>
      </c>
      <c r="E42" s="66" t="s">
        <v>11</v>
      </c>
      <c r="F42" s="316">
        <f>H40</f>
        <v>50000</v>
      </c>
      <c r="G42" s="760">
        <v>0</v>
      </c>
      <c r="H42" s="581">
        <f>G42*H40</f>
        <v>0</v>
      </c>
      <c r="I42" s="764"/>
      <c r="J42" s="764"/>
      <c r="K42" s="764"/>
      <c r="L42" s="764"/>
      <c r="M42" s="764"/>
      <c r="N42" s="764"/>
      <c r="O42" s="764"/>
      <c r="P42" s="764"/>
      <c r="Q42" s="764"/>
      <c r="R42" s="764"/>
      <c r="S42" s="764"/>
      <c r="T42" s="764"/>
      <c r="U42" s="764"/>
      <c r="V42" s="764"/>
      <c r="W42" s="764"/>
      <c r="X42" s="764"/>
      <c r="Y42" s="764"/>
      <c r="Z42" s="764"/>
    </row>
    <row r="43" spans="1:26" s="236" customFormat="1" x14ac:dyDescent="0.2">
      <c r="A43" s="422"/>
      <c r="B43" s="20"/>
      <c r="C43" s="19"/>
      <c r="D43" s="19"/>
      <c r="E43" s="20"/>
      <c r="F43" s="436"/>
      <c r="G43" s="758"/>
      <c r="H43" s="582"/>
      <c r="I43" s="764"/>
      <c r="J43" s="764"/>
      <c r="K43" s="764"/>
      <c r="L43" s="764"/>
      <c r="M43" s="764"/>
      <c r="N43" s="764"/>
      <c r="O43" s="764"/>
      <c r="P43" s="764"/>
      <c r="Q43" s="764"/>
      <c r="R43" s="764"/>
      <c r="S43" s="764"/>
      <c r="T43" s="764"/>
      <c r="U43" s="764"/>
      <c r="V43" s="764"/>
      <c r="W43" s="764"/>
      <c r="X43" s="764"/>
      <c r="Y43" s="764"/>
      <c r="Z43" s="764"/>
    </row>
    <row r="44" spans="1:26" s="236" customFormat="1" x14ac:dyDescent="0.2">
      <c r="A44" s="829" t="s">
        <v>1122</v>
      </c>
      <c r="B44" s="830"/>
      <c r="C44" s="830"/>
      <c r="D44" s="830"/>
      <c r="E44" s="830"/>
      <c r="F44" s="830"/>
      <c r="G44" s="831"/>
      <c r="H44" s="583"/>
      <c r="I44" s="764"/>
      <c r="J44" s="764"/>
      <c r="K44" s="764"/>
      <c r="L44" s="764"/>
      <c r="M44" s="764"/>
      <c r="N44" s="764"/>
      <c r="O44" s="764"/>
      <c r="P44" s="764"/>
      <c r="Q44" s="764"/>
      <c r="R44" s="764"/>
      <c r="S44" s="764"/>
      <c r="T44" s="764"/>
      <c r="U44" s="764"/>
      <c r="V44" s="764"/>
      <c r="W44" s="764"/>
      <c r="X44" s="764"/>
      <c r="Y44" s="764"/>
      <c r="Z44" s="764"/>
    </row>
    <row r="45" spans="1:26" s="236" customFormat="1" ht="17.25" thickBot="1" x14ac:dyDescent="0.25">
      <c r="A45" s="832"/>
      <c r="B45" s="833"/>
      <c r="C45" s="833"/>
      <c r="D45" s="833"/>
      <c r="E45" s="833"/>
      <c r="F45" s="833"/>
      <c r="G45" s="834"/>
      <c r="H45" s="756">
        <f>SUM(H10:H44)</f>
        <v>50000</v>
      </c>
      <c r="I45" s="764"/>
      <c r="J45" s="764"/>
      <c r="K45" s="764"/>
      <c r="L45" s="764"/>
      <c r="M45" s="764"/>
      <c r="N45" s="764"/>
      <c r="O45" s="764"/>
      <c r="P45" s="764"/>
      <c r="Q45" s="764"/>
      <c r="R45" s="764"/>
      <c r="S45" s="764"/>
      <c r="T45" s="764"/>
      <c r="U45" s="764"/>
      <c r="V45" s="764"/>
      <c r="W45" s="764"/>
      <c r="X45" s="764"/>
      <c r="Y45" s="764"/>
      <c r="Z45" s="764"/>
    </row>
    <row r="46" spans="1:26" s="236" customFormat="1" ht="17.25" thickTop="1" x14ac:dyDescent="0.2">
      <c r="A46" s="29"/>
      <c r="B46" s="29"/>
      <c r="C46" s="28"/>
      <c r="D46" s="28"/>
      <c r="E46" s="29"/>
      <c r="F46" s="29"/>
      <c r="G46" s="584"/>
      <c r="H46" s="585"/>
      <c r="I46" s="764"/>
      <c r="J46" s="764"/>
      <c r="K46" s="764"/>
      <c r="L46" s="764"/>
      <c r="M46" s="764"/>
      <c r="N46" s="764"/>
      <c r="O46" s="764"/>
      <c r="P46" s="764"/>
      <c r="Q46" s="764"/>
      <c r="R46" s="764"/>
      <c r="S46" s="764"/>
      <c r="T46" s="764"/>
      <c r="U46" s="764"/>
      <c r="V46" s="764"/>
      <c r="W46" s="764"/>
      <c r="X46" s="764"/>
      <c r="Y46" s="764"/>
      <c r="Z46" s="764"/>
    </row>
    <row r="47" spans="1:26" s="12" customFormat="1" x14ac:dyDescent="0.2">
      <c r="A47" s="29"/>
      <c r="B47" s="29"/>
      <c r="C47" s="28"/>
      <c r="D47" s="28"/>
      <c r="E47" s="30"/>
      <c r="F47" s="29"/>
      <c r="G47" s="584"/>
      <c r="H47" s="585"/>
      <c r="I47" s="765"/>
      <c r="J47" s="765"/>
      <c r="K47" s="765"/>
      <c r="L47" s="765"/>
      <c r="M47" s="765"/>
      <c r="N47" s="765"/>
      <c r="O47" s="765"/>
      <c r="P47" s="765"/>
      <c r="Q47" s="765"/>
      <c r="R47" s="765"/>
      <c r="S47" s="765"/>
      <c r="T47" s="765"/>
      <c r="U47" s="765"/>
      <c r="V47" s="765"/>
      <c r="W47" s="765"/>
      <c r="X47" s="765"/>
      <c r="Y47" s="765"/>
      <c r="Z47" s="765"/>
    </row>
    <row r="48" spans="1:26" s="12" customFormat="1" x14ac:dyDescent="0.2">
      <c r="A48" s="10"/>
      <c r="B48" s="10"/>
      <c r="C48" s="9"/>
      <c r="D48" s="9"/>
      <c r="E48" s="11"/>
      <c r="F48" s="10"/>
      <c r="G48" s="577"/>
      <c r="H48" s="578"/>
      <c r="I48" s="765"/>
      <c r="J48" s="765"/>
      <c r="K48" s="765"/>
      <c r="L48" s="765"/>
      <c r="M48" s="765"/>
      <c r="N48" s="765"/>
      <c r="O48" s="765"/>
      <c r="P48" s="765"/>
      <c r="Q48" s="765"/>
      <c r="R48" s="765"/>
      <c r="S48" s="765"/>
      <c r="T48" s="765"/>
      <c r="U48" s="765"/>
      <c r="V48" s="765"/>
      <c r="W48" s="765"/>
      <c r="X48" s="765"/>
      <c r="Y48" s="765"/>
      <c r="Z48" s="765"/>
    </row>
    <row r="49" spans="1:26" s="12" customFormat="1" x14ac:dyDescent="0.2">
      <c r="A49" s="241"/>
      <c r="B49" s="10"/>
      <c r="C49" s="9"/>
      <c r="D49" s="9"/>
      <c r="E49" s="11"/>
      <c r="F49" s="10"/>
      <c r="G49" s="577"/>
      <c r="H49" s="578"/>
      <c r="I49" s="765"/>
      <c r="J49" s="765"/>
      <c r="K49" s="765"/>
      <c r="L49" s="765"/>
      <c r="M49" s="765"/>
      <c r="N49" s="765"/>
      <c r="O49" s="765"/>
      <c r="P49" s="765"/>
      <c r="Q49" s="765"/>
      <c r="R49" s="765"/>
      <c r="S49" s="765"/>
      <c r="T49" s="765"/>
      <c r="U49" s="765"/>
      <c r="V49" s="765"/>
      <c r="W49" s="765"/>
      <c r="X49" s="765"/>
      <c r="Y49" s="765"/>
      <c r="Z49" s="765"/>
    </row>
    <row r="50" spans="1:26" s="12" customFormat="1" x14ac:dyDescent="0.2">
      <c r="A50" s="10"/>
      <c r="B50" s="10"/>
      <c r="C50" s="9"/>
      <c r="D50" s="9"/>
      <c r="E50" s="11"/>
      <c r="F50" s="10"/>
      <c r="G50" s="577"/>
      <c r="H50" s="578"/>
      <c r="I50" s="765"/>
      <c r="J50" s="765"/>
      <c r="K50" s="765"/>
      <c r="L50" s="765"/>
      <c r="M50" s="765"/>
      <c r="N50" s="765"/>
      <c r="O50" s="765"/>
      <c r="P50" s="765"/>
      <c r="Q50" s="765"/>
      <c r="R50" s="765"/>
      <c r="S50" s="765"/>
      <c r="T50" s="765"/>
      <c r="U50" s="765"/>
      <c r="V50" s="765"/>
      <c r="W50" s="765"/>
      <c r="X50" s="765"/>
      <c r="Y50" s="765"/>
      <c r="Z50" s="765"/>
    </row>
  </sheetData>
  <sheetProtection algorithmName="SHA-512" hashValue="XLywcGaz396VPb/G4Za4Lm6DunmGl+OJEy4bXzq2YvmODIlDqm0zT/s8RautQ+JV1udWhY1O3bgOgShg+ONxHQ==" saltValue="jma7dHbmHVXUGAjoOc6sBw==" spinCount="100000" sheet="1" objects="1" scenarios="1" selectLockedCells="1"/>
  <mergeCells count="2">
    <mergeCell ref="A3:H3"/>
    <mergeCell ref="A44:G45"/>
  </mergeCells>
  <conditionalFormatting sqref="H1:H41 H43:H1048576">
    <cfRule type="containsText" dxfId="10" priority="2" operator="containsText" text="Rate Only">
      <formula>NOT(ISERROR(SEARCH("Rate Only",H1)))</formula>
    </cfRule>
  </conditionalFormatting>
  <conditionalFormatting sqref="H42">
    <cfRule type="containsText" dxfId="9" priority="1" operator="containsText" text="Rate Only">
      <formula>NOT(ISERROR(SEARCH("Rate Only",H42)))</formula>
    </cfRule>
  </conditionalFormatting>
  <printOptions horizontalCentered="1"/>
  <pageMargins left="0.70866141732283472" right="0.70866141732283472" top="0.43307086614173229" bottom="0.35433070866141736" header="0.31496062992125984" footer="0.31496062992125984"/>
  <pageSetup paperSize="9" scale="90" firstPageNumber="148" orientation="portrait" useFirstPageNumber="1" horizontalDpi="1200" verticalDpi="1200"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A25" zoomScaleNormal="100" workbookViewId="0">
      <selection activeCell="G26" sqref="G26"/>
    </sheetView>
  </sheetViews>
  <sheetFormatPr defaultRowHeight="16.5" x14ac:dyDescent="0.2"/>
  <cols>
    <col min="1" max="1" width="7.85546875" style="8" customWidth="1"/>
    <col min="2" max="2" width="10.140625" style="8" customWidth="1"/>
    <col min="3" max="3" width="3" style="8" customWidth="1"/>
    <col min="4" max="4" width="45.140625" style="8" customWidth="1"/>
    <col min="5" max="5" width="6.140625" style="8" customWidth="1"/>
    <col min="6" max="6" width="7.140625" style="8" customWidth="1"/>
    <col min="7" max="7" width="11.7109375" style="586" customWidth="1"/>
    <col min="8" max="8" width="12.28515625" style="586" customWidth="1"/>
    <col min="9" max="20" width="9.140625" style="761"/>
    <col min="21" max="16384" width="9.140625" style="8"/>
  </cols>
  <sheetData>
    <row r="1" spans="1:20" x14ac:dyDescent="0.2">
      <c r="A1" s="1" t="s">
        <v>1065</v>
      </c>
      <c r="B1" s="2"/>
      <c r="C1" s="3"/>
      <c r="D1" s="4"/>
      <c r="E1" s="5"/>
      <c r="F1" s="6"/>
      <c r="G1" s="523"/>
      <c r="H1" s="523"/>
    </row>
    <row r="2" spans="1:20" x14ac:dyDescent="0.2">
      <c r="A2" s="1" t="s">
        <v>1067</v>
      </c>
      <c r="B2" s="2"/>
      <c r="C2" s="3"/>
      <c r="D2" s="4"/>
      <c r="E2" s="5"/>
      <c r="F2" s="6"/>
      <c r="G2" s="523"/>
      <c r="H2" s="523"/>
    </row>
    <row r="3" spans="1:20" ht="33" customHeight="1" x14ac:dyDescent="0.2">
      <c r="A3" s="802" t="s">
        <v>1066</v>
      </c>
      <c r="B3" s="802"/>
      <c r="C3" s="802"/>
      <c r="D3" s="802"/>
      <c r="E3" s="802"/>
      <c r="F3" s="802"/>
      <c r="G3" s="802"/>
      <c r="H3" s="802"/>
    </row>
    <row r="4" spans="1:20" s="12" customFormat="1" ht="17.25" thickBot="1" x14ac:dyDescent="0.25">
      <c r="A4" s="9"/>
      <c r="B4" s="10"/>
      <c r="C4" s="9"/>
      <c r="D4" s="9"/>
      <c r="E4" s="11"/>
      <c r="F4" s="10"/>
      <c r="G4" s="577"/>
      <c r="H4" s="588"/>
      <c r="I4" s="765"/>
      <c r="J4" s="765"/>
      <c r="K4" s="765"/>
      <c r="L4" s="765"/>
      <c r="M4" s="765"/>
      <c r="N4" s="765"/>
      <c r="O4" s="765"/>
      <c r="P4" s="765"/>
      <c r="Q4" s="765"/>
      <c r="R4" s="765"/>
      <c r="S4" s="765"/>
      <c r="T4" s="765"/>
    </row>
    <row r="5" spans="1:20" s="14" customFormat="1" ht="33.75" thickTop="1" x14ac:dyDescent="0.2">
      <c r="A5" s="415" t="s">
        <v>641</v>
      </c>
      <c r="B5" s="416" t="s">
        <v>758</v>
      </c>
      <c r="C5" s="416" t="s">
        <v>100</v>
      </c>
      <c r="D5" s="416" t="s">
        <v>57</v>
      </c>
      <c r="E5" s="417" t="s">
        <v>640</v>
      </c>
      <c r="F5" s="430" t="s">
        <v>639</v>
      </c>
      <c r="G5" s="754" t="s">
        <v>638</v>
      </c>
      <c r="H5" s="766" t="s">
        <v>759</v>
      </c>
      <c r="I5" s="763"/>
      <c r="J5" s="763"/>
      <c r="K5" s="763"/>
      <c r="L5" s="763"/>
      <c r="M5" s="763"/>
      <c r="N5" s="763"/>
      <c r="O5" s="763"/>
      <c r="P5" s="763"/>
      <c r="Q5" s="763"/>
      <c r="R5" s="763"/>
      <c r="S5" s="763"/>
      <c r="T5" s="763"/>
    </row>
    <row r="6" spans="1:20" x14ac:dyDescent="0.2">
      <c r="A6" s="418"/>
      <c r="B6" s="16"/>
      <c r="C6" s="15"/>
      <c r="D6" s="15"/>
      <c r="E6" s="17"/>
      <c r="F6" s="431"/>
      <c r="G6" s="757"/>
      <c r="H6" s="589"/>
    </row>
    <row r="7" spans="1:20" ht="33" x14ac:dyDescent="0.2">
      <c r="A7" s="420" t="s">
        <v>973</v>
      </c>
      <c r="B7" s="20" t="s">
        <v>775</v>
      </c>
      <c r="C7" s="19"/>
      <c r="D7" s="21" t="s">
        <v>961</v>
      </c>
      <c r="E7" s="22"/>
      <c r="F7" s="432"/>
      <c r="G7" s="758"/>
      <c r="H7" s="563"/>
    </row>
    <row r="8" spans="1:20" x14ac:dyDescent="0.2">
      <c r="A8" s="422"/>
      <c r="B8" s="20"/>
      <c r="C8" s="19"/>
      <c r="D8" s="19"/>
      <c r="E8" s="22"/>
      <c r="F8" s="432"/>
      <c r="G8" s="758"/>
      <c r="H8" s="563"/>
    </row>
    <row r="9" spans="1:20" x14ac:dyDescent="0.2">
      <c r="A9" s="422"/>
      <c r="B9" s="20"/>
      <c r="C9" s="19"/>
      <c r="D9" s="19" t="s">
        <v>776</v>
      </c>
      <c r="E9" s="22"/>
      <c r="F9" s="432"/>
      <c r="G9" s="758"/>
      <c r="H9" s="563"/>
    </row>
    <row r="10" spans="1:20" x14ac:dyDescent="0.2">
      <c r="A10" s="422"/>
      <c r="B10" s="20"/>
      <c r="C10" s="19"/>
      <c r="D10" s="19"/>
      <c r="E10" s="22"/>
      <c r="F10" s="432"/>
      <c r="G10" s="758"/>
      <c r="H10" s="563"/>
    </row>
    <row r="11" spans="1:20" x14ac:dyDescent="0.2">
      <c r="A11" s="422"/>
      <c r="B11" s="20" t="s">
        <v>777</v>
      </c>
      <c r="C11" s="19"/>
      <c r="D11" s="19" t="s">
        <v>778</v>
      </c>
      <c r="E11" s="22"/>
      <c r="F11" s="432"/>
      <c r="G11" s="758"/>
      <c r="H11" s="563"/>
    </row>
    <row r="12" spans="1:20" x14ac:dyDescent="0.2">
      <c r="A12" s="422"/>
      <c r="B12" s="20"/>
      <c r="C12" s="19"/>
      <c r="D12" s="19"/>
      <c r="E12" s="22"/>
      <c r="F12" s="432"/>
      <c r="G12" s="758"/>
      <c r="H12" s="563"/>
    </row>
    <row r="13" spans="1:20" ht="33" x14ac:dyDescent="0.2">
      <c r="A13" s="422"/>
      <c r="B13" s="20" t="s">
        <v>779</v>
      </c>
      <c r="C13" s="19"/>
      <c r="D13" s="414" t="s">
        <v>780</v>
      </c>
      <c r="E13" s="22"/>
      <c r="F13" s="432"/>
      <c r="G13" s="758"/>
      <c r="H13" s="563"/>
    </row>
    <row r="14" spans="1:20" x14ac:dyDescent="0.2">
      <c r="A14" s="422" t="s">
        <v>1136</v>
      </c>
      <c r="B14" s="20"/>
      <c r="C14" s="19"/>
      <c r="D14" s="19" t="s">
        <v>781</v>
      </c>
      <c r="E14" s="22" t="s">
        <v>99</v>
      </c>
      <c r="F14" s="435">
        <v>60</v>
      </c>
      <c r="G14" s="759"/>
      <c r="H14" s="565">
        <f>G14*F14</f>
        <v>0</v>
      </c>
    </row>
    <row r="15" spans="1:20" x14ac:dyDescent="0.2">
      <c r="A15" s="422"/>
      <c r="B15" s="20"/>
      <c r="C15" s="19"/>
      <c r="D15" s="19"/>
      <c r="E15" s="22"/>
      <c r="F15" s="432"/>
      <c r="G15" s="759"/>
      <c r="H15" s="563"/>
    </row>
    <row r="16" spans="1:20" x14ac:dyDescent="0.2">
      <c r="A16" s="422" t="s">
        <v>1137</v>
      </c>
      <c r="B16" s="20"/>
      <c r="C16" s="19"/>
      <c r="D16" s="19" t="s">
        <v>782</v>
      </c>
      <c r="E16" s="22" t="s">
        <v>99</v>
      </c>
      <c r="F16" s="435">
        <v>5</v>
      </c>
      <c r="G16" s="759"/>
      <c r="H16" s="565">
        <f>G16*F16</f>
        <v>0</v>
      </c>
    </row>
    <row r="17" spans="1:20" x14ac:dyDescent="0.2">
      <c r="A17" s="422"/>
      <c r="B17" s="20"/>
      <c r="C17" s="19"/>
      <c r="D17" s="19"/>
      <c r="E17" s="22"/>
      <c r="F17" s="432"/>
      <c r="G17" s="759"/>
      <c r="H17" s="563"/>
    </row>
    <row r="18" spans="1:20" x14ac:dyDescent="0.2">
      <c r="A18" s="422" t="s">
        <v>1138</v>
      </c>
      <c r="B18" s="20" t="s">
        <v>783</v>
      </c>
      <c r="C18" s="19"/>
      <c r="D18" s="19" t="s">
        <v>784</v>
      </c>
      <c r="E18" s="22" t="s">
        <v>99</v>
      </c>
      <c r="F18" s="435">
        <v>2</v>
      </c>
      <c r="G18" s="759"/>
      <c r="H18" s="565">
        <f>G18*F18</f>
        <v>0</v>
      </c>
    </row>
    <row r="19" spans="1:20" s="12" customFormat="1" x14ac:dyDescent="0.2">
      <c r="A19" s="422"/>
      <c r="B19" s="20"/>
      <c r="C19" s="19"/>
      <c r="D19" s="19"/>
      <c r="E19" s="22"/>
      <c r="F19" s="432"/>
      <c r="G19" s="759"/>
      <c r="H19" s="563"/>
      <c r="I19" s="765"/>
      <c r="J19" s="765"/>
      <c r="K19" s="765"/>
      <c r="L19" s="765"/>
      <c r="M19" s="765"/>
      <c r="N19" s="765"/>
      <c r="O19" s="765"/>
      <c r="P19" s="765"/>
      <c r="Q19" s="765"/>
      <c r="R19" s="765"/>
      <c r="S19" s="765"/>
      <c r="T19" s="765"/>
    </row>
    <row r="20" spans="1:20" s="12" customFormat="1" x14ac:dyDescent="0.2">
      <c r="A20" s="422"/>
      <c r="B20" s="20" t="s">
        <v>20</v>
      </c>
      <c r="C20" s="19"/>
      <c r="D20" s="414" t="s">
        <v>785</v>
      </c>
      <c r="E20" s="22"/>
      <c r="F20" s="432"/>
      <c r="G20" s="759"/>
      <c r="H20" s="563"/>
      <c r="I20" s="765"/>
      <c r="J20" s="765"/>
      <c r="K20" s="765"/>
      <c r="L20" s="765"/>
      <c r="M20" s="765"/>
      <c r="N20" s="765"/>
      <c r="O20" s="765"/>
      <c r="P20" s="765"/>
      <c r="Q20" s="765"/>
      <c r="R20" s="765"/>
      <c r="S20" s="765"/>
      <c r="T20" s="765"/>
    </row>
    <row r="21" spans="1:20" s="12" customFormat="1" x14ac:dyDescent="0.2">
      <c r="A21" s="422" t="s">
        <v>1139</v>
      </c>
      <c r="B21" s="20"/>
      <c r="C21" s="23" t="s">
        <v>100</v>
      </c>
      <c r="D21" s="19" t="s">
        <v>781</v>
      </c>
      <c r="E21" s="22" t="s">
        <v>99</v>
      </c>
      <c r="F21" s="435">
        <v>9</v>
      </c>
      <c r="G21" s="759"/>
      <c r="H21" s="565">
        <f>G21*F21</f>
        <v>0</v>
      </c>
      <c r="I21" s="765"/>
      <c r="J21" s="765"/>
      <c r="K21" s="765"/>
      <c r="L21" s="765"/>
      <c r="M21" s="765"/>
      <c r="N21" s="765"/>
      <c r="O21" s="765"/>
      <c r="P21" s="765"/>
      <c r="Q21" s="765"/>
      <c r="R21" s="765"/>
      <c r="S21" s="765"/>
      <c r="T21" s="765"/>
    </row>
    <row r="22" spans="1:20" s="12" customFormat="1" x14ac:dyDescent="0.2">
      <c r="A22" s="422"/>
      <c r="B22" s="20"/>
      <c r="C22" s="19"/>
      <c r="D22" s="19"/>
      <c r="E22" s="22"/>
      <c r="F22" s="432"/>
      <c r="G22" s="759"/>
      <c r="H22" s="563"/>
      <c r="I22" s="765"/>
      <c r="J22" s="765"/>
      <c r="K22" s="765"/>
      <c r="L22" s="765"/>
      <c r="M22" s="765"/>
      <c r="N22" s="765"/>
      <c r="O22" s="765"/>
      <c r="P22" s="765"/>
      <c r="Q22" s="765"/>
      <c r="R22" s="765"/>
      <c r="S22" s="765"/>
      <c r="T22" s="765"/>
    </row>
    <row r="23" spans="1:20" s="12" customFormat="1" x14ac:dyDescent="0.2">
      <c r="A23" s="422" t="s">
        <v>1140</v>
      </c>
      <c r="B23" s="20"/>
      <c r="C23" s="23" t="s">
        <v>100</v>
      </c>
      <c r="D23" s="19" t="s">
        <v>782</v>
      </c>
      <c r="E23" s="22" t="s">
        <v>99</v>
      </c>
      <c r="F23" s="435">
        <v>0.45</v>
      </c>
      <c r="G23" s="759"/>
      <c r="H23" s="565">
        <f>G23*F23</f>
        <v>0</v>
      </c>
      <c r="I23" s="765"/>
      <c r="J23" s="765"/>
      <c r="K23" s="765"/>
      <c r="L23" s="765"/>
      <c r="M23" s="765"/>
      <c r="N23" s="765"/>
      <c r="O23" s="765"/>
      <c r="P23" s="765"/>
      <c r="Q23" s="765"/>
      <c r="R23" s="765"/>
      <c r="S23" s="765"/>
      <c r="T23" s="765"/>
    </row>
    <row r="24" spans="1:20" s="12" customFormat="1" x14ac:dyDescent="0.2">
      <c r="A24" s="422"/>
      <c r="B24" s="20"/>
      <c r="C24" s="19"/>
      <c r="D24" s="19"/>
      <c r="E24" s="22"/>
      <c r="F24" s="432"/>
      <c r="G24" s="759"/>
      <c r="H24" s="563"/>
      <c r="I24" s="765"/>
      <c r="J24" s="765"/>
      <c r="K24" s="765"/>
      <c r="L24" s="765"/>
      <c r="M24" s="765"/>
      <c r="N24" s="765"/>
      <c r="O24" s="765"/>
      <c r="P24" s="765"/>
      <c r="Q24" s="765"/>
      <c r="R24" s="765"/>
      <c r="S24" s="765"/>
      <c r="T24" s="765"/>
    </row>
    <row r="25" spans="1:20" s="12" customFormat="1" x14ac:dyDescent="0.2">
      <c r="A25" s="422" t="s">
        <v>1141</v>
      </c>
      <c r="B25" s="20" t="s">
        <v>786</v>
      </c>
      <c r="C25" s="19"/>
      <c r="D25" s="19" t="s">
        <v>787</v>
      </c>
      <c r="E25" s="22" t="s">
        <v>99</v>
      </c>
      <c r="F25" s="435">
        <v>0</v>
      </c>
      <c r="G25" s="759"/>
      <c r="H25" s="565">
        <f>G25*F25</f>
        <v>0</v>
      </c>
      <c r="I25" s="765"/>
      <c r="J25" s="765"/>
      <c r="K25" s="765"/>
      <c r="L25" s="765"/>
      <c r="M25" s="765"/>
      <c r="N25" s="765"/>
      <c r="O25" s="765"/>
      <c r="P25" s="765"/>
      <c r="Q25" s="765"/>
      <c r="R25" s="765"/>
      <c r="S25" s="765"/>
      <c r="T25" s="765"/>
    </row>
    <row r="26" spans="1:20" s="12" customFormat="1" x14ac:dyDescent="0.2">
      <c r="A26" s="422"/>
      <c r="B26" s="20"/>
      <c r="C26" s="19"/>
      <c r="D26" s="19"/>
      <c r="E26" s="22"/>
      <c r="F26" s="432"/>
      <c r="G26" s="759"/>
      <c r="H26" s="563"/>
      <c r="I26" s="765"/>
      <c r="J26" s="765"/>
      <c r="K26" s="765"/>
      <c r="L26" s="765"/>
      <c r="M26" s="765"/>
      <c r="N26" s="765"/>
      <c r="O26" s="765"/>
      <c r="P26" s="765"/>
      <c r="Q26" s="765"/>
      <c r="R26" s="765"/>
      <c r="S26" s="765"/>
      <c r="T26" s="765"/>
    </row>
    <row r="27" spans="1:20" s="12" customFormat="1" ht="33" x14ac:dyDescent="0.2">
      <c r="A27" s="422" t="s">
        <v>1142</v>
      </c>
      <c r="B27" s="20" t="s">
        <v>3</v>
      </c>
      <c r="C27" s="19"/>
      <c r="D27" s="19" t="s">
        <v>788</v>
      </c>
      <c r="E27" s="22" t="s">
        <v>789</v>
      </c>
      <c r="F27" s="435">
        <v>0</v>
      </c>
      <c r="G27" s="759"/>
      <c r="H27" s="573" t="s">
        <v>69</v>
      </c>
      <c r="I27" s="765"/>
      <c r="J27" s="765"/>
      <c r="K27" s="765"/>
      <c r="L27" s="765"/>
      <c r="M27" s="765"/>
      <c r="N27" s="765"/>
      <c r="O27" s="765"/>
      <c r="P27" s="765"/>
      <c r="Q27" s="765"/>
      <c r="R27" s="765"/>
      <c r="S27" s="765"/>
      <c r="T27" s="765"/>
    </row>
    <row r="28" spans="1:20" s="12" customFormat="1" x14ac:dyDescent="0.2">
      <c r="A28" s="422"/>
      <c r="B28" s="20"/>
      <c r="C28" s="19"/>
      <c r="D28" s="19"/>
      <c r="E28" s="22"/>
      <c r="F28" s="432"/>
      <c r="G28" s="759"/>
      <c r="H28" s="563"/>
      <c r="I28" s="765"/>
      <c r="J28" s="765"/>
      <c r="K28" s="765"/>
      <c r="L28" s="765"/>
      <c r="M28" s="765"/>
      <c r="N28" s="765"/>
      <c r="O28" s="765"/>
      <c r="P28" s="765"/>
      <c r="Q28" s="765"/>
      <c r="R28" s="765"/>
      <c r="S28" s="765"/>
      <c r="T28" s="765"/>
    </row>
    <row r="29" spans="1:20" s="12" customFormat="1" ht="24.75" customHeight="1" x14ac:dyDescent="0.2">
      <c r="A29" s="422" t="s">
        <v>1143</v>
      </c>
      <c r="B29" s="20" t="s">
        <v>118</v>
      </c>
      <c r="C29" s="19"/>
      <c r="D29" s="19" t="s">
        <v>790</v>
      </c>
      <c r="E29" s="22" t="s">
        <v>99</v>
      </c>
      <c r="F29" s="435">
        <v>15</v>
      </c>
      <c r="G29" s="759"/>
      <c r="H29" s="565">
        <f>G29*F29</f>
        <v>0</v>
      </c>
      <c r="I29" s="765"/>
      <c r="J29" s="765"/>
      <c r="K29" s="765"/>
      <c r="L29" s="765"/>
      <c r="M29" s="765"/>
      <c r="N29" s="765"/>
      <c r="O29" s="765"/>
      <c r="P29" s="765"/>
      <c r="Q29" s="765"/>
      <c r="R29" s="765"/>
      <c r="S29" s="765"/>
      <c r="T29" s="765"/>
    </row>
    <row r="30" spans="1:20" s="12" customFormat="1" x14ac:dyDescent="0.2">
      <c r="A30" s="422"/>
      <c r="B30" s="20"/>
      <c r="C30" s="19"/>
      <c r="D30" s="19"/>
      <c r="E30" s="22"/>
      <c r="F30" s="432"/>
      <c r="G30" s="759"/>
      <c r="H30" s="563"/>
      <c r="I30" s="765"/>
      <c r="J30" s="765"/>
      <c r="K30" s="765"/>
      <c r="L30" s="765"/>
      <c r="M30" s="765"/>
      <c r="N30" s="765"/>
      <c r="O30" s="765"/>
      <c r="P30" s="765"/>
      <c r="Q30" s="765"/>
      <c r="R30" s="765"/>
      <c r="S30" s="765"/>
      <c r="T30" s="765"/>
    </row>
    <row r="31" spans="1:20" s="12" customFormat="1" x14ac:dyDescent="0.2">
      <c r="A31" s="422" t="s">
        <v>1144</v>
      </c>
      <c r="B31" s="24" t="s">
        <v>29</v>
      </c>
      <c r="C31" s="25"/>
      <c r="D31" s="25" t="s">
        <v>1149</v>
      </c>
      <c r="E31" s="26" t="s">
        <v>2</v>
      </c>
      <c r="F31" s="435">
        <v>1</v>
      </c>
      <c r="G31" s="759"/>
      <c r="H31" s="565">
        <f>G31*F31</f>
        <v>0</v>
      </c>
      <c r="I31" s="765"/>
      <c r="J31" s="765"/>
      <c r="K31" s="765"/>
      <c r="L31" s="765"/>
      <c r="M31" s="765"/>
      <c r="N31" s="765"/>
      <c r="O31" s="765"/>
      <c r="P31" s="765"/>
      <c r="Q31" s="765"/>
      <c r="R31" s="765"/>
      <c r="S31" s="765"/>
      <c r="T31" s="765"/>
    </row>
    <row r="32" spans="1:20" s="12" customFormat="1" x14ac:dyDescent="0.2">
      <c r="A32" s="422"/>
      <c r="B32" s="20"/>
      <c r="C32" s="19"/>
      <c r="D32" s="19"/>
      <c r="E32" s="22"/>
      <c r="F32" s="432"/>
      <c r="G32" s="759"/>
      <c r="H32" s="563"/>
      <c r="I32" s="765"/>
      <c r="J32" s="765"/>
      <c r="K32" s="765"/>
      <c r="L32" s="765"/>
      <c r="M32" s="765"/>
      <c r="N32" s="765"/>
      <c r="O32" s="765"/>
      <c r="P32" s="765"/>
      <c r="Q32" s="765"/>
      <c r="R32" s="765"/>
      <c r="S32" s="765"/>
      <c r="T32" s="765"/>
    </row>
    <row r="33" spans="1:20" s="12" customFormat="1" ht="18" x14ac:dyDescent="0.2">
      <c r="A33" s="422" t="s">
        <v>1145</v>
      </c>
      <c r="B33" s="24" t="s">
        <v>794</v>
      </c>
      <c r="C33" s="25"/>
      <c r="D33" s="25" t="s">
        <v>1282</v>
      </c>
      <c r="E33" s="24" t="s">
        <v>1068</v>
      </c>
      <c r="F33" s="435">
        <v>0</v>
      </c>
      <c r="G33" s="759"/>
      <c r="H33" s="573" t="s">
        <v>69</v>
      </c>
      <c r="I33" s="765"/>
      <c r="J33" s="765"/>
      <c r="K33" s="765"/>
      <c r="L33" s="765"/>
      <c r="M33" s="765"/>
      <c r="N33" s="765"/>
      <c r="O33" s="765"/>
      <c r="P33" s="765"/>
      <c r="Q33" s="765"/>
      <c r="R33" s="765"/>
      <c r="S33" s="765"/>
      <c r="T33" s="765"/>
    </row>
    <row r="34" spans="1:20" s="12" customFormat="1" x14ac:dyDescent="0.2">
      <c r="A34" s="422"/>
      <c r="B34" s="24"/>
      <c r="C34" s="25"/>
      <c r="D34" s="25"/>
      <c r="E34" s="26"/>
      <c r="F34" s="437"/>
      <c r="G34" s="759"/>
      <c r="H34" s="563"/>
      <c r="I34" s="765"/>
      <c r="J34" s="765"/>
      <c r="K34" s="765"/>
      <c r="L34" s="765"/>
      <c r="M34" s="765"/>
      <c r="N34" s="765"/>
      <c r="O34" s="765"/>
      <c r="P34" s="765"/>
      <c r="Q34" s="765"/>
      <c r="R34" s="765"/>
      <c r="S34" s="765"/>
      <c r="T34" s="765"/>
    </row>
    <row r="35" spans="1:20" s="12" customFormat="1" ht="33" x14ac:dyDescent="0.2">
      <c r="A35" s="422" t="s">
        <v>1146</v>
      </c>
      <c r="B35" s="20"/>
      <c r="C35" s="23" t="s">
        <v>100</v>
      </c>
      <c r="D35" s="19" t="s">
        <v>791</v>
      </c>
      <c r="E35" s="26" t="s">
        <v>2</v>
      </c>
      <c r="F35" s="435">
        <v>1</v>
      </c>
      <c r="G35" s="759"/>
      <c r="H35" s="565">
        <f>G35*F35</f>
        <v>0</v>
      </c>
      <c r="I35" s="765"/>
      <c r="J35" s="765"/>
      <c r="K35" s="765"/>
      <c r="L35" s="765"/>
      <c r="M35" s="765"/>
      <c r="N35" s="765"/>
      <c r="O35" s="765"/>
      <c r="P35" s="765"/>
      <c r="Q35" s="765"/>
      <c r="R35" s="765"/>
      <c r="S35" s="765"/>
      <c r="T35" s="765"/>
    </row>
    <row r="36" spans="1:20" s="12" customFormat="1" x14ac:dyDescent="0.2">
      <c r="A36" s="422"/>
      <c r="B36" s="20"/>
      <c r="C36" s="19"/>
      <c r="D36" s="19"/>
      <c r="E36" s="22"/>
      <c r="F36" s="432"/>
      <c r="G36" s="758"/>
      <c r="H36" s="563"/>
      <c r="I36" s="765"/>
      <c r="J36" s="765"/>
      <c r="K36" s="765"/>
      <c r="L36" s="765"/>
      <c r="M36" s="765"/>
      <c r="N36" s="765"/>
      <c r="O36" s="765"/>
      <c r="P36" s="765"/>
      <c r="Q36" s="765"/>
      <c r="R36" s="765"/>
      <c r="S36" s="765"/>
      <c r="T36" s="765"/>
    </row>
    <row r="37" spans="1:20" s="12" customFormat="1" ht="33" x14ac:dyDescent="0.2">
      <c r="A37" s="422"/>
      <c r="B37" s="20" t="s">
        <v>792</v>
      </c>
      <c r="C37" s="19"/>
      <c r="D37" s="19"/>
      <c r="E37" s="22"/>
      <c r="F37" s="432"/>
      <c r="G37" s="758"/>
      <c r="H37" s="563"/>
      <c r="I37" s="765"/>
      <c r="J37" s="765"/>
      <c r="K37" s="765"/>
      <c r="L37" s="765"/>
      <c r="M37" s="765"/>
      <c r="N37" s="765"/>
      <c r="O37" s="765"/>
      <c r="P37" s="765"/>
      <c r="Q37" s="765"/>
      <c r="R37" s="765"/>
      <c r="S37" s="765"/>
      <c r="T37" s="765"/>
    </row>
    <row r="38" spans="1:20" s="12" customFormat="1" x14ac:dyDescent="0.2">
      <c r="A38" s="422"/>
      <c r="B38" s="20"/>
      <c r="C38" s="19"/>
      <c r="D38" s="19"/>
      <c r="E38" s="22"/>
      <c r="F38" s="432"/>
      <c r="G38" s="758"/>
      <c r="H38" s="563"/>
      <c r="I38" s="765"/>
      <c r="J38" s="765"/>
      <c r="K38" s="765"/>
      <c r="L38" s="765"/>
      <c r="M38" s="765"/>
      <c r="N38" s="765"/>
      <c r="O38" s="765"/>
      <c r="P38" s="765"/>
      <c r="Q38" s="765"/>
      <c r="R38" s="765"/>
      <c r="S38" s="765"/>
      <c r="T38" s="765"/>
    </row>
    <row r="39" spans="1:20" s="12" customFormat="1" ht="33" x14ac:dyDescent="0.2">
      <c r="A39" s="422" t="s">
        <v>1147</v>
      </c>
      <c r="B39" s="20" t="s">
        <v>793</v>
      </c>
      <c r="C39" s="19"/>
      <c r="D39" s="27" t="s">
        <v>1150</v>
      </c>
      <c r="E39" s="24" t="s">
        <v>1068</v>
      </c>
      <c r="F39" s="432">
        <v>30</v>
      </c>
      <c r="G39" s="758"/>
      <c r="H39" s="565">
        <f>G39*F39</f>
        <v>0</v>
      </c>
      <c r="I39" s="765"/>
      <c r="J39" s="765"/>
      <c r="K39" s="765"/>
      <c r="L39" s="765"/>
      <c r="M39" s="765"/>
      <c r="N39" s="765"/>
      <c r="O39" s="765"/>
      <c r="P39" s="765"/>
      <c r="Q39" s="765"/>
      <c r="R39" s="765"/>
      <c r="S39" s="765"/>
      <c r="T39" s="765"/>
    </row>
    <row r="40" spans="1:20" s="12" customFormat="1" x14ac:dyDescent="0.2">
      <c r="A40" s="422"/>
      <c r="B40" s="20"/>
      <c r="C40" s="19"/>
      <c r="D40" s="19"/>
      <c r="E40" s="20"/>
      <c r="F40" s="432"/>
      <c r="G40" s="758"/>
      <c r="H40" s="565"/>
      <c r="I40" s="765"/>
      <c r="J40" s="765"/>
      <c r="K40" s="765"/>
      <c r="L40" s="765"/>
      <c r="M40" s="765"/>
      <c r="N40" s="765"/>
      <c r="O40" s="765"/>
      <c r="P40" s="765"/>
      <c r="Q40" s="765"/>
      <c r="R40" s="765"/>
      <c r="S40" s="765"/>
      <c r="T40" s="765"/>
    </row>
    <row r="41" spans="1:20" s="12" customFormat="1" ht="18" x14ac:dyDescent="0.2">
      <c r="A41" s="422" t="s">
        <v>1148</v>
      </c>
      <c r="B41" s="24" t="s">
        <v>794</v>
      </c>
      <c r="C41" s="19"/>
      <c r="D41" s="27" t="s">
        <v>795</v>
      </c>
      <c r="E41" s="24" t="s">
        <v>1068</v>
      </c>
      <c r="F41" s="432">
        <v>30</v>
      </c>
      <c r="G41" s="758"/>
      <c r="H41" s="565">
        <f>G41*F41</f>
        <v>0</v>
      </c>
      <c r="I41" s="765"/>
      <c r="J41" s="765"/>
      <c r="K41" s="765"/>
      <c r="L41" s="765"/>
      <c r="M41" s="765"/>
      <c r="N41" s="765"/>
      <c r="O41" s="765"/>
      <c r="P41" s="765"/>
      <c r="Q41" s="765"/>
      <c r="R41" s="765"/>
      <c r="S41" s="765"/>
      <c r="T41" s="765"/>
    </row>
    <row r="42" spans="1:20" s="12" customFormat="1" x14ac:dyDescent="0.2">
      <c r="A42" s="422"/>
      <c r="B42" s="20"/>
      <c r="C42" s="19"/>
      <c r="D42" s="19"/>
      <c r="E42" s="22"/>
      <c r="F42" s="432"/>
      <c r="G42" s="758"/>
      <c r="H42" s="563"/>
      <c r="I42" s="765"/>
      <c r="J42" s="765"/>
      <c r="K42" s="765"/>
      <c r="L42" s="765"/>
      <c r="M42" s="765"/>
      <c r="N42" s="765"/>
      <c r="O42" s="765"/>
      <c r="P42" s="765"/>
      <c r="Q42" s="765"/>
      <c r="R42" s="765"/>
      <c r="S42" s="765"/>
      <c r="T42" s="765"/>
    </row>
    <row r="43" spans="1:20" s="12" customFormat="1" x14ac:dyDescent="0.2">
      <c r="A43" s="422"/>
      <c r="B43" s="20"/>
      <c r="C43" s="19"/>
      <c r="D43" s="19"/>
      <c r="E43" s="22"/>
      <c r="F43" s="436"/>
      <c r="G43" s="758"/>
      <c r="H43" s="563"/>
      <c r="I43" s="765"/>
      <c r="J43" s="765"/>
      <c r="K43" s="765"/>
      <c r="L43" s="765"/>
      <c r="M43" s="765"/>
      <c r="N43" s="765"/>
      <c r="O43" s="765"/>
      <c r="P43" s="765"/>
      <c r="Q43" s="765"/>
      <c r="R43" s="765"/>
      <c r="S43" s="765"/>
      <c r="T43" s="765"/>
    </row>
    <row r="44" spans="1:20" s="12" customFormat="1" x14ac:dyDescent="0.3">
      <c r="A44" s="835" t="s">
        <v>1135</v>
      </c>
      <c r="B44" s="836"/>
      <c r="C44" s="836"/>
      <c r="D44" s="836"/>
      <c r="E44" s="836"/>
      <c r="F44" s="836"/>
      <c r="G44" s="698"/>
      <c r="H44" s="590"/>
      <c r="I44" s="765"/>
      <c r="J44" s="765"/>
      <c r="K44" s="765"/>
      <c r="L44" s="765"/>
      <c r="M44" s="765"/>
      <c r="N44" s="765"/>
      <c r="O44" s="765"/>
      <c r="P44" s="765"/>
      <c r="Q44" s="765"/>
      <c r="R44" s="765"/>
      <c r="S44" s="765"/>
      <c r="T44" s="765"/>
    </row>
    <row r="45" spans="1:20" s="12" customFormat="1" ht="17.25" thickBot="1" x14ac:dyDescent="0.35">
      <c r="A45" s="837"/>
      <c r="B45" s="838"/>
      <c r="C45" s="838"/>
      <c r="D45" s="838"/>
      <c r="E45" s="838"/>
      <c r="F45" s="838"/>
      <c r="G45" s="699"/>
      <c r="H45" s="567">
        <f>SUM(H13:H44)</f>
        <v>0</v>
      </c>
      <c r="I45" s="765"/>
      <c r="J45" s="765"/>
      <c r="K45" s="765"/>
      <c r="L45" s="765"/>
      <c r="M45" s="765"/>
      <c r="N45" s="765"/>
      <c r="O45" s="765"/>
      <c r="P45" s="765"/>
      <c r="Q45" s="765"/>
      <c r="R45" s="765"/>
      <c r="S45" s="765"/>
      <c r="T45" s="765"/>
    </row>
    <row r="46" spans="1:20" s="12" customFormat="1" ht="17.25" thickTop="1" x14ac:dyDescent="0.2">
      <c r="A46" s="28"/>
      <c r="B46" s="29"/>
      <c r="C46" s="28"/>
      <c r="D46" s="28"/>
      <c r="E46" s="30"/>
      <c r="F46" s="29"/>
      <c r="G46" s="584"/>
      <c r="H46" s="584"/>
      <c r="I46" s="765"/>
      <c r="J46" s="765"/>
      <c r="K46" s="765"/>
      <c r="L46" s="765"/>
      <c r="M46" s="765"/>
      <c r="N46" s="765"/>
      <c r="O46" s="765"/>
      <c r="P46" s="765"/>
      <c r="Q46" s="765"/>
      <c r="R46" s="765"/>
      <c r="S46" s="765"/>
      <c r="T46" s="765"/>
    </row>
    <row r="47" spans="1:20" s="12" customFormat="1" x14ac:dyDescent="0.2">
      <c r="A47" s="28"/>
      <c r="B47" s="29"/>
      <c r="C47" s="28"/>
      <c r="D47" s="28"/>
      <c r="E47" s="30"/>
      <c r="F47" s="29"/>
      <c r="G47" s="584"/>
      <c r="H47" s="584"/>
      <c r="I47" s="765"/>
      <c r="J47" s="765"/>
      <c r="K47" s="765"/>
      <c r="L47" s="765"/>
      <c r="M47" s="765"/>
      <c r="N47" s="765"/>
      <c r="O47" s="765"/>
      <c r="P47" s="765"/>
      <c r="Q47" s="765"/>
      <c r="R47" s="765"/>
      <c r="S47" s="765"/>
      <c r="T47" s="765"/>
    </row>
    <row r="48" spans="1:20" s="12" customFormat="1" x14ac:dyDescent="0.2">
      <c r="A48" s="31"/>
      <c r="B48" s="10"/>
      <c r="C48" s="9"/>
      <c r="D48" s="9"/>
      <c r="E48" s="11"/>
      <c r="F48" s="10"/>
      <c r="G48" s="577"/>
      <c r="H48" s="577"/>
      <c r="I48" s="765"/>
      <c r="J48" s="765"/>
      <c r="K48" s="765"/>
      <c r="L48" s="765"/>
      <c r="M48" s="765"/>
      <c r="N48" s="765"/>
      <c r="O48" s="765"/>
      <c r="P48" s="765"/>
      <c r="Q48" s="765"/>
      <c r="R48" s="765"/>
      <c r="S48" s="765"/>
      <c r="T48" s="765"/>
    </row>
    <row r="49" spans="1:8" x14ac:dyDescent="0.2">
      <c r="A49" s="33"/>
      <c r="B49" s="10"/>
      <c r="C49" s="9"/>
      <c r="D49" s="9"/>
      <c r="E49" s="11"/>
      <c r="F49" s="10"/>
      <c r="G49" s="577"/>
      <c r="H49" s="577"/>
    </row>
    <row r="50" spans="1:8" x14ac:dyDescent="0.2">
      <c r="A50" s="31"/>
      <c r="B50" s="10"/>
      <c r="C50" s="9"/>
      <c r="D50" s="9"/>
      <c r="E50" s="11"/>
      <c r="F50" s="10"/>
      <c r="G50" s="577"/>
      <c r="H50" s="577"/>
    </row>
  </sheetData>
  <sheetProtection algorithmName="SHA-512" hashValue="ClZAacKPlqvJ40NHeCYogChPHhxQpWL2ywJ+8H4w3lzijfb6knRNii5Dnl57fr3KLTo/ffgqU8p5HtOmEele4A==" saltValue="axNppX1nM3zCVnM4Gs3S6g==" spinCount="100000" sheet="1" objects="1" scenarios="1" selectLockedCells="1"/>
  <mergeCells count="2">
    <mergeCell ref="A3:H3"/>
    <mergeCell ref="A44:F45"/>
  </mergeCells>
  <conditionalFormatting sqref="H27">
    <cfRule type="containsText" dxfId="8" priority="5" operator="containsText" text="Rate Only">
      <formula>NOT(ISERROR(SEARCH("Rate Only",H27)))</formula>
    </cfRule>
    <cfRule type="containsText" dxfId="7" priority="6" operator="containsText" text="Rate Only">
      <formula>NOT(ISERROR(SEARCH("Rate Only",H27)))</formula>
    </cfRule>
  </conditionalFormatting>
  <conditionalFormatting sqref="H33">
    <cfRule type="containsText" dxfId="6" priority="1" operator="containsText" text="Rate Only">
      <formula>NOT(ISERROR(SEARCH("Rate Only",H33)))</formula>
    </cfRule>
    <cfRule type="containsText" dxfId="5" priority="2" operator="containsText" text="Rate Only">
      <formula>NOT(ISERROR(SEARCH("Rate Only",H33)))</formula>
    </cfRule>
  </conditionalFormatting>
  <printOptions horizontalCentered="1"/>
  <pageMargins left="0.70866141732283472" right="0.70866141732283472" top="0.55118110236220474" bottom="0.74803149606299213" header="0.31496062992125984" footer="0.31496062992125984"/>
  <pageSetup paperSize="9" scale="85" firstPageNumber="149" orientation="portrait" useFirstPageNumber="1" horizontalDpi="1200" verticalDpi="1200"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zoomScaleNormal="100" workbookViewId="0">
      <selection activeCell="G24" sqref="G24"/>
    </sheetView>
  </sheetViews>
  <sheetFormatPr defaultRowHeight="16.5" x14ac:dyDescent="0.2"/>
  <cols>
    <col min="1" max="1" width="6.7109375" style="8" customWidth="1"/>
    <col min="2" max="2" width="10.140625" style="11" customWidth="1"/>
    <col min="3" max="3" width="3" style="8" customWidth="1"/>
    <col min="4" max="4" width="45.85546875" style="8" customWidth="1"/>
    <col min="5" max="5" width="6.140625" style="8" customWidth="1"/>
    <col min="6" max="6" width="7.140625" style="8" customWidth="1"/>
    <col min="7" max="7" width="13" style="570" customWidth="1"/>
    <col min="8" max="8" width="13.28515625" style="34" customWidth="1"/>
    <col min="9" max="10" width="9.140625" style="8" customWidth="1"/>
    <col min="11" max="16384" width="9.140625" style="8"/>
  </cols>
  <sheetData>
    <row r="1" spans="1:14" x14ac:dyDescent="0.2">
      <c r="A1" s="1" t="s">
        <v>1065</v>
      </c>
      <c r="B1" s="2"/>
      <c r="C1" s="3"/>
      <c r="D1" s="4"/>
      <c r="E1" s="5"/>
      <c r="F1" s="6"/>
      <c r="G1" s="486"/>
      <c r="H1" s="7"/>
    </row>
    <row r="2" spans="1:14" x14ac:dyDescent="0.2">
      <c r="A2" s="1" t="s">
        <v>1067</v>
      </c>
      <c r="B2" s="2"/>
      <c r="C2" s="3"/>
      <c r="D2" s="4"/>
      <c r="E2" s="5"/>
      <c r="F2" s="6"/>
      <c r="G2" s="486"/>
      <c r="H2" s="7"/>
    </row>
    <row r="3" spans="1:14" ht="32.25" customHeight="1" x14ac:dyDescent="0.2">
      <c r="A3" s="802" t="s">
        <v>1066</v>
      </c>
      <c r="B3" s="802"/>
      <c r="C3" s="802"/>
      <c r="D3" s="802"/>
      <c r="E3" s="802"/>
      <c r="F3" s="802"/>
      <c r="G3" s="802"/>
      <c r="H3" s="802"/>
    </row>
    <row r="4" spans="1:14" ht="17.25" thickBot="1" x14ac:dyDescent="0.25">
      <c r="A4" s="31"/>
      <c r="B4" s="10"/>
      <c r="C4" s="9"/>
      <c r="D4" s="9"/>
      <c r="E4" s="11"/>
      <c r="F4" s="10"/>
      <c r="G4" s="560"/>
      <c r="H4" s="32"/>
    </row>
    <row r="5" spans="1:14" s="14" customFormat="1" ht="33.75" thickTop="1" x14ac:dyDescent="0.2">
      <c r="A5" s="415" t="s">
        <v>641</v>
      </c>
      <c r="B5" s="416" t="s">
        <v>758</v>
      </c>
      <c r="C5" s="416" t="s">
        <v>100</v>
      </c>
      <c r="D5" s="416" t="s">
        <v>57</v>
      </c>
      <c r="E5" s="417" t="s">
        <v>640</v>
      </c>
      <c r="F5" s="430" t="s">
        <v>639</v>
      </c>
      <c r="G5" s="754" t="s">
        <v>638</v>
      </c>
      <c r="H5" s="766" t="s">
        <v>759</v>
      </c>
      <c r="I5" s="13"/>
    </row>
    <row r="6" spans="1:14" x14ac:dyDescent="0.2">
      <c r="A6" s="438"/>
      <c r="B6" s="16"/>
      <c r="C6" s="15"/>
      <c r="D6" s="15"/>
      <c r="E6" s="17"/>
      <c r="F6" s="431"/>
      <c r="G6" s="767"/>
      <c r="H6" s="419"/>
    </row>
    <row r="7" spans="1:14" ht="33" x14ac:dyDescent="0.2">
      <c r="A7" s="420" t="s">
        <v>974</v>
      </c>
      <c r="B7" s="20" t="s">
        <v>796</v>
      </c>
      <c r="C7" s="19"/>
      <c r="D7" s="21" t="s">
        <v>962</v>
      </c>
      <c r="E7" s="22"/>
      <c r="F7" s="432"/>
      <c r="G7" s="768"/>
      <c r="H7" s="421"/>
    </row>
    <row r="8" spans="1:14" x14ac:dyDescent="0.2">
      <c r="A8" s="422"/>
      <c r="B8" s="20"/>
      <c r="C8" s="19"/>
      <c r="D8" s="19"/>
      <c r="E8" s="22"/>
      <c r="F8" s="432"/>
      <c r="G8" s="768"/>
      <c r="H8" s="423"/>
    </row>
    <row r="9" spans="1:14" x14ac:dyDescent="0.2">
      <c r="A9" s="422"/>
      <c r="B9" s="20" t="s">
        <v>0</v>
      </c>
      <c r="C9" s="19"/>
      <c r="D9" s="19" t="s">
        <v>797</v>
      </c>
      <c r="E9" s="22"/>
      <c r="F9" s="432"/>
      <c r="G9" s="768"/>
      <c r="H9" s="421"/>
    </row>
    <row r="10" spans="1:14" x14ac:dyDescent="0.2">
      <c r="A10" s="422"/>
      <c r="B10" s="20"/>
      <c r="C10" s="19"/>
      <c r="D10" s="19"/>
      <c r="E10" s="22"/>
      <c r="F10" s="432"/>
      <c r="G10" s="768"/>
      <c r="H10" s="423"/>
      <c r="N10" s="11"/>
    </row>
    <row r="11" spans="1:14" x14ac:dyDescent="0.2">
      <c r="A11" s="422"/>
      <c r="B11" s="20" t="s">
        <v>783</v>
      </c>
      <c r="C11" s="19"/>
      <c r="D11" s="19" t="s">
        <v>798</v>
      </c>
      <c r="E11" s="22"/>
      <c r="F11" s="432"/>
      <c r="G11" s="768"/>
      <c r="H11" s="421"/>
    </row>
    <row r="12" spans="1:14" x14ac:dyDescent="0.2">
      <c r="A12" s="422"/>
      <c r="B12" s="20"/>
      <c r="C12" s="19"/>
      <c r="D12" s="19"/>
      <c r="E12" s="22"/>
      <c r="F12" s="432"/>
      <c r="G12" s="768"/>
      <c r="H12" s="423"/>
    </row>
    <row r="13" spans="1:14" s="12" customFormat="1" ht="66" x14ac:dyDescent="0.2">
      <c r="A13" s="422"/>
      <c r="B13" s="20" t="s">
        <v>20</v>
      </c>
      <c r="C13" s="19"/>
      <c r="D13" s="19" t="s">
        <v>799</v>
      </c>
      <c r="E13" s="22"/>
      <c r="F13" s="432"/>
      <c r="G13" s="768"/>
      <c r="H13" s="421"/>
    </row>
    <row r="14" spans="1:14" s="12" customFormat="1" x14ac:dyDescent="0.2">
      <c r="A14" s="422"/>
      <c r="B14" s="20"/>
      <c r="C14" s="19"/>
      <c r="D14" s="19"/>
      <c r="E14" s="22"/>
      <c r="F14" s="432"/>
      <c r="G14" s="768"/>
      <c r="H14" s="423"/>
    </row>
    <row r="15" spans="1:14" s="12" customFormat="1" ht="33" x14ac:dyDescent="0.2">
      <c r="A15" s="422"/>
      <c r="B15" s="20" t="s">
        <v>111</v>
      </c>
      <c r="C15" s="19"/>
      <c r="D15" s="25" t="s">
        <v>1151</v>
      </c>
      <c r="E15" s="22"/>
      <c r="F15" s="432"/>
      <c r="G15" s="768"/>
      <c r="H15" s="421"/>
    </row>
    <row r="16" spans="1:14" s="12" customFormat="1" x14ac:dyDescent="0.2">
      <c r="A16" s="422"/>
      <c r="B16" s="20"/>
      <c r="C16" s="19"/>
      <c r="D16" s="19"/>
      <c r="E16" s="22"/>
      <c r="F16" s="432"/>
      <c r="G16" s="768"/>
      <c r="H16" s="423"/>
    </row>
    <row r="17" spans="1:9" s="12" customFormat="1" ht="18" x14ac:dyDescent="0.2">
      <c r="A17" s="422" t="s">
        <v>1154</v>
      </c>
      <c r="B17" s="20"/>
      <c r="C17" s="19"/>
      <c r="D17" s="19" t="s">
        <v>800</v>
      </c>
      <c r="E17" s="22" t="s">
        <v>1088</v>
      </c>
      <c r="F17" s="440">
        <v>17</v>
      </c>
      <c r="G17" s="769"/>
      <c r="H17" s="565">
        <f>G17*F17</f>
        <v>0</v>
      </c>
      <c r="I17" s="18"/>
    </row>
    <row r="18" spans="1:9" s="12" customFormat="1" x14ac:dyDescent="0.2">
      <c r="A18" s="422"/>
      <c r="B18" s="20"/>
      <c r="C18" s="19"/>
      <c r="D18" s="19"/>
      <c r="E18" s="22"/>
      <c r="F18" s="440"/>
      <c r="G18" s="769"/>
      <c r="H18" s="591"/>
    </row>
    <row r="19" spans="1:9" s="12" customFormat="1" ht="18" x14ac:dyDescent="0.2">
      <c r="A19" s="422" t="s">
        <v>1155</v>
      </c>
      <c r="B19" s="20"/>
      <c r="C19" s="19"/>
      <c r="D19" s="19" t="s">
        <v>801</v>
      </c>
      <c r="E19" s="22" t="s">
        <v>1088</v>
      </c>
      <c r="F19" s="445">
        <v>0</v>
      </c>
      <c r="G19" s="769"/>
      <c r="H19" s="592" t="s">
        <v>69</v>
      </c>
    </row>
    <row r="20" spans="1:9" s="12" customFormat="1" x14ac:dyDescent="0.2">
      <c r="A20" s="422"/>
      <c r="B20" s="20"/>
      <c r="C20" s="19"/>
      <c r="D20" s="19"/>
      <c r="E20" s="22"/>
      <c r="F20" s="445"/>
      <c r="G20" s="769"/>
      <c r="H20" s="591"/>
    </row>
    <row r="21" spans="1:9" s="12" customFormat="1" ht="18" x14ac:dyDescent="0.2">
      <c r="A21" s="422" t="s">
        <v>1156</v>
      </c>
      <c r="B21" s="20"/>
      <c r="C21" s="19"/>
      <c r="D21" s="19" t="s">
        <v>802</v>
      </c>
      <c r="E21" s="22" t="s">
        <v>1088</v>
      </c>
      <c r="F21" s="445">
        <v>0</v>
      </c>
      <c r="G21" s="769"/>
      <c r="H21" s="592" t="s">
        <v>69</v>
      </c>
    </row>
    <row r="22" spans="1:9" s="12" customFormat="1" x14ac:dyDescent="0.2">
      <c r="A22" s="422"/>
      <c r="B22" s="20"/>
      <c r="C22" s="19"/>
      <c r="D22" s="19"/>
      <c r="E22" s="22"/>
      <c r="F22" s="445"/>
      <c r="G22" s="769"/>
      <c r="H22" s="591"/>
    </row>
    <row r="23" spans="1:9" s="12" customFormat="1" ht="18" x14ac:dyDescent="0.2">
      <c r="A23" s="422" t="s">
        <v>1157</v>
      </c>
      <c r="B23" s="20"/>
      <c r="C23" s="19"/>
      <c r="D23" s="19" t="s">
        <v>803</v>
      </c>
      <c r="E23" s="22" t="s">
        <v>1088</v>
      </c>
      <c r="F23" s="445">
        <v>0</v>
      </c>
      <c r="G23" s="769"/>
      <c r="H23" s="592" t="s">
        <v>69</v>
      </c>
    </row>
    <row r="24" spans="1:9" s="12" customFormat="1" x14ac:dyDescent="0.2">
      <c r="A24" s="422"/>
      <c r="B24" s="20"/>
      <c r="C24" s="19"/>
      <c r="D24" s="19"/>
      <c r="E24" s="22"/>
      <c r="F24" s="445"/>
      <c r="G24" s="769"/>
      <c r="H24" s="591"/>
    </row>
    <row r="25" spans="1:9" s="12" customFormat="1" ht="18" x14ac:dyDescent="0.2">
      <c r="A25" s="422" t="s">
        <v>1158</v>
      </c>
      <c r="B25" s="20"/>
      <c r="C25" s="19"/>
      <c r="D25" s="19" t="s">
        <v>804</v>
      </c>
      <c r="E25" s="22" t="s">
        <v>1088</v>
      </c>
      <c r="F25" s="445">
        <v>0</v>
      </c>
      <c r="G25" s="769"/>
      <c r="H25" s="592" t="s">
        <v>69</v>
      </c>
    </row>
    <row r="26" spans="1:9" s="12" customFormat="1" x14ac:dyDescent="0.2">
      <c r="A26" s="422"/>
      <c r="B26" s="20"/>
      <c r="C26" s="19"/>
      <c r="D26" s="19"/>
      <c r="E26" s="22"/>
      <c r="F26" s="445"/>
      <c r="G26" s="769"/>
      <c r="H26" s="591"/>
    </row>
    <row r="27" spans="1:9" s="12" customFormat="1" ht="18" x14ac:dyDescent="0.2">
      <c r="A27" s="422" t="s">
        <v>1159</v>
      </c>
      <c r="B27" s="20"/>
      <c r="C27" s="19"/>
      <c r="D27" s="19" t="s">
        <v>805</v>
      </c>
      <c r="E27" s="22" t="s">
        <v>1088</v>
      </c>
      <c r="F27" s="445">
        <v>0</v>
      </c>
      <c r="G27" s="769"/>
      <c r="H27" s="592" t="s">
        <v>69</v>
      </c>
    </row>
    <row r="28" spans="1:9" s="12" customFormat="1" x14ac:dyDescent="0.2">
      <c r="A28" s="422"/>
      <c r="B28" s="20"/>
      <c r="C28" s="19"/>
      <c r="D28" s="19"/>
      <c r="E28" s="22"/>
      <c r="F28" s="437"/>
      <c r="G28" s="769"/>
      <c r="H28" s="423"/>
    </row>
    <row r="29" spans="1:9" s="12" customFormat="1" ht="33" x14ac:dyDescent="0.2">
      <c r="A29" s="422"/>
      <c r="B29" s="20" t="s">
        <v>806</v>
      </c>
      <c r="C29" s="19"/>
      <c r="D29" s="19" t="s">
        <v>807</v>
      </c>
      <c r="E29" s="22"/>
      <c r="F29" s="441"/>
      <c r="G29" s="769"/>
      <c r="H29" s="421"/>
    </row>
    <row r="30" spans="1:9" s="12" customFormat="1" x14ac:dyDescent="0.2">
      <c r="A30" s="422"/>
      <c r="B30" s="20"/>
      <c r="C30" s="19"/>
      <c r="D30" s="19"/>
      <c r="E30" s="22"/>
      <c r="F30" s="441"/>
      <c r="G30" s="769"/>
      <c r="H30" s="564"/>
    </row>
    <row r="31" spans="1:9" s="12" customFormat="1" x14ac:dyDescent="0.2">
      <c r="A31" s="422" t="s">
        <v>1160</v>
      </c>
      <c r="B31" s="20"/>
      <c r="C31" s="19"/>
      <c r="D31" s="19" t="s">
        <v>808</v>
      </c>
      <c r="E31" s="22" t="s">
        <v>99</v>
      </c>
      <c r="F31" s="440">
        <f>ROUNDUP(F17*0.05,0)</f>
        <v>1</v>
      </c>
      <c r="G31" s="769"/>
      <c r="H31" s="565">
        <f>G31*F31</f>
        <v>0</v>
      </c>
      <c r="I31" s="18"/>
    </row>
    <row r="32" spans="1:9" s="12" customFormat="1" x14ac:dyDescent="0.2">
      <c r="A32" s="422"/>
      <c r="B32" s="20"/>
      <c r="C32" s="19"/>
      <c r="D32" s="19"/>
      <c r="E32" s="22"/>
      <c r="F32" s="435"/>
      <c r="G32" s="769"/>
      <c r="H32" s="564"/>
    </row>
    <row r="33" spans="1:9" s="12" customFormat="1" x14ac:dyDescent="0.2">
      <c r="A33" s="422" t="s">
        <v>1161</v>
      </c>
      <c r="B33" s="20"/>
      <c r="C33" s="23" t="s">
        <v>100</v>
      </c>
      <c r="D33" s="242" t="s">
        <v>809</v>
      </c>
      <c r="E33" s="22" t="s">
        <v>99</v>
      </c>
      <c r="F33" s="440">
        <v>1</v>
      </c>
      <c r="G33" s="769"/>
      <c r="H33" s="565">
        <f>G33*F33</f>
        <v>0</v>
      </c>
      <c r="I33" s="18"/>
    </row>
    <row r="34" spans="1:9" s="12" customFormat="1" x14ac:dyDescent="0.2">
      <c r="A34" s="422"/>
      <c r="B34" s="29"/>
      <c r="C34" s="19"/>
      <c r="D34" s="243"/>
      <c r="E34" s="22"/>
      <c r="F34" s="442"/>
      <c r="G34" s="769"/>
      <c r="H34" s="427"/>
    </row>
    <row r="35" spans="1:9" s="12" customFormat="1" x14ac:dyDescent="0.2">
      <c r="A35" s="422" t="s">
        <v>1162</v>
      </c>
      <c r="B35" s="24"/>
      <c r="C35" s="23" t="s">
        <v>100</v>
      </c>
      <c r="D35" s="244" t="s">
        <v>810</v>
      </c>
      <c r="E35" s="22" t="s">
        <v>99</v>
      </c>
      <c r="F35" s="445">
        <v>0</v>
      </c>
      <c r="G35" s="769"/>
      <c r="H35" s="592" t="s">
        <v>69</v>
      </c>
    </row>
    <row r="36" spans="1:9" s="12" customFormat="1" x14ac:dyDescent="0.2">
      <c r="A36" s="422"/>
      <c r="B36" s="20"/>
      <c r="C36" s="19"/>
      <c r="D36" s="19"/>
      <c r="E36" s="22"/>
      <c r="F36" s="442"/>
      <c r="G36" s="769"/>
      <c r="H36" s="427"/>
    </row>
    <row r="37" spans="1:9" s="12" customFormat="1" ht="49.5" x14ac:dyDescent="0.2">
      <c r="A37" s="422" t="s">
        <v>1163</v>
      </c>
      <c r="B37" s="20" t="s">
        <v>811</v>
      </c>
      <c r="C37" s="23" t="s">
        <v>100</v>
      </c>
      <c r="D37" s="19" t="s">
        <v>812</v>
      </c>
      <c r="E37" s="22" t="s">
        <v>99</v>
      </c>
      <c r="F37" s="440">
        <v>5</v>
      </c>
      <c r="G37" s="769"/>
      <c r="H37" s="565">
        <f>G37*F37</f>
        <v>0</v>
      </c>
      <c r="I37" s="18"/>
    </row>
    <row r="38" spans="1:9" s="12" customFormat="1" x14ac:dyDescent="0.2">
      <c r="A38" s="422"/>
      <c r="B38" s="20"/>
      <c r="C38" s="19"/>
      <c r="D38" s="19"/>
      <c r="E38" s="22"/>
      <c r="F38" s="435"/>
      <c r="G38" s="769"/>
      <c r="H38" s="423"/>
    </row>
    <row r="39" spans="1:9" s="12" customFormat="1" x14ac:dyDescent="0.2">
      <c r="A39" s="422" t="s">
        <v>1164</v>
      </c>
      <c r="B39" s="20" t="s">
        <v>3</v>
      </c>
      <c r="C39" s="19"/>
      <c r="D39" s="233" t="s">
        <v>813</v>
      </c>
      <c r="E39" s="22"/>
      <c r="F39" s="435"/>
      <c r="G39" s="769"/>
      <c r="H39" s="421"/>
    </row>
    <row r="40" spans="1:9" s="12" customFormat="1" x14ac:dyDescent="0.2">
      <c r="A40" s="422"/>
      <c r="B40" s="20"/>
      <c r="C40" s="19"/>
      <c r="D40" s="19"/>
      <c r="E40" s="22"/>
      <c r="F40" s="435"/>
      <c r="G40" s="769"/>
      <c r="H40" s="423"/>
    </row>
    <row r="41" spans="1:9" s="12" customFormat="1" ht="33" x14ac:dyDescent="0.2">
      <c r="A41" s="422"/>
      <c r="B41" s="20" t="s">
        <v>26</v>
      </c>
      <c r="C41" s="19"/>
      <c r="D41" s="19" t="s">
        <v>814</v>
      </c>
      <c r="E41" s="22"/>
      <c r="F41" s="435"/>
      <c r="G41" s="769"/>
      <c r="H41" s="421"/>
    </row>
    <row r="42" spans="1:9" s="12" customFormat="1" x14ac:dyDescent="0.2">
      <c r="A42" s="422"/>
      <c r="B42" s="20"/>
      <c r="C42" s="19"/>
      <c r="D42" s="19"/>
      <c r="E42" s="22"/>
      <c r="F42" s="435"/>
      <c r="G42" s="769"/>
      <c r="H42" s="421"/>
    </row>
    <row r="43" spans="1:9" s="71" customFormat="1" x14ac:dyDescent="0.2">
      <c r="A43" s="396"/>
      <c r="B43" s="212"/>
      <c r="C43" s="212"/>
      <c r="D43" s="213" t="s">
        <v>643</v>
      </c>
      <c r="E43" s="161"/>
      <c r="F43" s="359"/>
      <c r="G43" s="741"/>
      <c r="H43" s="412">
        <f>SUM(H2:H42)</f>
        <v>0</v>
      </c>
      <c r="I43" s="205"/>
    </row>
    <row r="44" spans="1:9" s="71" customFormat="1" x14ac:dyDescent="0.2">
      <c r="A44" s="397"/>
      <c r="B44" s="214"/>
      <c r="C44" s="214"/>
      <c r="D44" s="215"/>
      <c r="E44" s="216"/>
      <c r="F44" s="409"/>
      <c r="G44" s="742"/>
      <c r="H44" s="413"/>
    </row>
    <row r="45" spans="1:9" s="71" customFormat="1" x14ac:dyDescent="0.2">
      <c r="A45" s="396"/>
      <c r="B45" s="212"/>
      <c r="C45" s="212"/>
      <c r="D45" s="213"/>
      <c r="E45" s="161"/>
      <c r="F45" s="359"/>
      <c r="G45" s="741"/>
      <c r="H45" s="412"/>
    </row>
    <row r="46" spans="1:9" s="71" customFormat="1" x14ac:dyDescent="0.2">
      <c r="A46" s="396"/>
      <c r="B46" s="212"/>
      <c r="C46" s="212"/>
      <c r="D46" s="213" t="s">
        <v>644</v>
      </c>
      <c r="E46" s="161"/>
      <c r="F46" s="359"/>
      <c r="G46" s="741"/>
      <c r="H46" s="412">
        <f>H43</f>
        <v>0</v>
      </c>
    </row>
    <row r="47" spans="1:9" s="12" customFormat="1" x14ac:dyDescent="0.2">
      <c r="A47" s="422"/>
      <c r="B47" s="20"/>
      <c r="C47" s="19"/>
      <c r="D47" s="19"/>
      <c r="E47" s="22"/>
      <c r="F47" s="435"/>
      <c r="G47" s="769"/>
      <c r="H47" s="421"/>
    </row>
    <row r="48" spans="1:9" s="12" customFormat="1" x14ac:dyDescent="0.2">
      <c r="A48" s="422" t="s">
        <v>1165</v>
      </c>
      <c r="B48" s="20" t="s">
        <v>815</v>
      </c>
      <c r="C48" s="19"/>
      <c r="D48" s="19" t="s">
        <v>816</v>
      </c>
      <c r="E48" s="22" t="s">
        <v>99</v>
      </c>
      <c r="F48" s="440">
        <v>12</v>
      </c>
      <c r="G48" s="769"/>
      <c r="H48" s="565">
        <f>G48*F48</f>
        <v>0</v>
      </c>
      <c r="I48" s="18"/>
    </row>
    <row r="49" spans="1:8" s="12" customFormat="1" x14ac:dyDescent="0.2">
      <c r="A49" s="422"/>
      <c r="B49" s="20"/>
      <c r="C49" s="19"/>
      <c r="D49" s="19"/>
      <c r="E49" s="22"/>
      <c r="F49" s="443"/>
      <c r="G49" s="769"/>
      <c r="H49" s="426"/>
    </row>
    <row r="50" spans="1:8" s="12" customFormat="1" ht="66" x14ac:dyDescent="0.2">
      <c r="A50" s="422" t="s">
        <v>1166</v>
      </c>
      <c r="B50" s="20" t="s">
        <v>817</v>
      </c>
      <c r="C50" s="19"/>
      <c r="D50" s="19" t="s">
        <v>818</v>
      </c>
      <c r="E50" s="22" t="s">
        <v>99</v>
      </c>
      <c r="F50" s="445">
        <v>0</v>
      </c>
      <c r="G50" s="769"/>
      <c r="H50" s="592" t="s">
        <v>69</v>
      </c>
    </row>
    <row r="51" spans="1:8" s="12" customFormat="1" x14ac:dyDescent="0.2">
      <c r="A51" s="422"/>
      <c r="B51" s="20"/>
      <c r="C51" s="19"/>
      <c r="D51" s="19"/>
      <c r="E51" s="22"/>
      <c r="F51" s="445"/>
      <c r="G51" s="769"/>
      <c r="H51" s="426"/>
    </row>
    <row r="52" spans="1:8" s="12" customFormat="1" x14ac:dyDescent="0.2">
      <c r="A52" s="422" t="s">
        <v>1167</v>
      </c>
      <c r="B52" s="20" t="s">
        <v>26</v>
      </c>
      <c r="C52" s="23" t="s">
        <v>100</v>
      </c>
      <c r="D52" s="19" t="s">
        <v>819</v>
      </c>
      <c r="E52" s="22" t="s">
        <v>99</v>
      </c>
      <c r="F52" s="445">
        <v>0</v>
      </c>
      <c r="G52" s="769"/>
      <c r="H52" s="592" t="s">
        <v>69</v>
      </c>
    </row>
    <row r="53" spans="1:8" s="12" customFormat="1" x14ac:dyDescent="0.2">
      <c r="A53" s="422"/>
      <c r="B53" s="20"/>
      <c r="C53" s="19"/>
      <c r="D53" s="19"/>
      <c r="E53" s="22"/>
      <c r="F53" s="445"/>
      <c r="G53" s="769"/>
      <c r="H53" s="427"/>
    </row>
    <row r="54" spans="1:8" s="12" customFormat="1" ht="49.5" x14ac:dyDescent="0.2">
      <c r="A54" s="422" t="s">
        <v>1168</v>
      </c>
      <c r="B54" s="20" t="s">
        <v>820</v>
      </c>
      <c r="C54" s="19"/>
      <c r="D54" s="19" t="s">
        <v>821</v>
      </c>
      <c r="E54" s="22" t="s">
        <v>789</v>
      </c>
      <c r="F54" s="445">
        <v>0</v>
      </c>
      <c r="G54" s="769"/>
      <c r="H54" s="592" t="s">
        <v>69</v>
      </c>
    </row>
    <row r="55" spans="1:8" x14ac:dyDescent="0.2">
      <c r="A55" s="439"/>
      <c r="B55" s="20" t="s">
        <v>822</v>
      </c>
      <c r="C55" s="19"/>
      <c r="D55" s="19" t="s">
        <v>823</v>
      </c>
      <c r="E55" s="22"/>
      <c r="F55" s="432"/>
      <c r="G55" s="769"/>
      <c r="H55" s="421"/>
    </row>
    <row r="56" spans="1:8" x14ac:dyDescent="0.2">
      <c r="A56" s="439"/>
      <c r="B56" s="20"/>
      <c r="C56" s="19"/>
      <c r="D56" s="19"/>
      <c r="E56" s="22"/>
      <c r="F56" s="432"/>
      <c r="G56" s="769"/>
      <c r="H56" s="423"/>
    </row>
    <row r="57" spans="1:8" x14ac:dyDescent="0.2">
      <c r="A57" s="422" t="s">
        <v>1169</v>
      </c>
      <c r="B57" s="20"/>
      <c r="C57" s="23" t="s">
        <v>100</v>
      </c>
      <c r="D57" s="19" t="s">
        <v>824</v>
      </c>
      <c r="E57" s="22" t="s">
        <v>31</v>
      </c>
      <c r="F57" s="445">
        <v>0</v>
      </c>
      <c r="G57" s="769"/>
      <c r="H57" s="592" t="s">
        <v>69</v>
      </c>
    </row>
    <row r="58" spans="1:8" x14ac:dyDescent="0.2">
      <c r="A58" s="422"/>
      <c r="B58" s="20"/>
      <c r="C58" s="19"/>
      <c r="D58" s="19"/>
      <c r="E58" s="22"/>
      <c r="F58" s="446"/>
      <c r="G58" s="769"/>
      <c r="H58" s="591"/>
    </row>
    <row r="59" spans="1:8" x14ac:dyDescent="0.2">
      <c r="A59" s="422" t="s">
        <v>1170</v>
      </c>
      <c r="B59" s="20"/>
      <c r="C59" s="23" t="s">
        <v>100</v>
      </c>
      <c r="D59" s="19" t="s">
        <v>825</v>
      </c>
      <c r="E59" s="22" t="s">
        <v>31</v>
      </c>
      <c r="F59" s="445">
        <v>0</v>
      </c>
      <c r="G59" s="769"/>
      <c r="H59" s="592" t="s">
        <v>69</v>
      </c>
    </row>
    <row r="60" spans="1:8" x14ac:dyDescent="0.2">
      <c r="A60" s="422"/>
      <c r="B60" s="20"/>
      <c r="C60" s="19"/>
      <c r="D60" s="19"/>
      <c r="E60" s="22"/>
      <c r="F60" s="446"/>
      <c r="G60" s="769"/>
      <c r="H60" s="591"/>
    </row>
    <row r="61" spans="1:8" x14ac:dyDescent="0.2">
      <c r="A61" s="422" t="s">
        <v>1171</v>
      </c>
      <c r="B61" s="20"/>
      <c r="C61" s="23" t="s">
        <v>100</v>
      </c>
      <c r="D61" s="19" t="s">
        <v>826</v>
      </c>
      <c r="E61" s="22" t="s">
        <v>31</v>
      </c>
      <c r="F61" s="445">
        <v>0</v>
      </c>
      <c r="G61" s="769"/>
      <c r="H61" s="592" t="s">
        <v>69</v>
      </c>
    </row>
    <row r="62" spans="1:8" x14ac:dyDescent="0.2">
      <c r="A62" s="422"/>
      <c r="B62" s="20"/>
      <c r="C62" s="19"/>
      <c r="D62" s="19"/>
      <c r="E62" s="22"/>
      <c r="F62" s="446"/>
      <c r="G62" s="769"/>
      <c r="H62" s="591"/>
    </row>
    <row r="63" spans="1:8" x14ac:dyDescent="0.2">
      <c r="A63" s="422" t="s">
        <v>1172</v>
      </c>
      <c r="B63" s="20"/>
      <c r="C63" s="23" t="s">
        <v>100</v>
      </c>
      <c r="D63" s="19" t="s">
        <v>827</v>
      </c>
      <c r="E63" s="22" t="s">
        <v>31</v>
      </c>
      <c r="F63" s="445">
        <v>0</v>
      </c>
      <c r="G63" s="769"/>
      <c r="H63" s="592" t="s">
        <v>69</v>
      </c>
    </row>
    <row r="64" spans="1:8" x14ac:dyDescent="0.2">
      <c r="A64" s="422"/>
      <c r="B64" s="20"/>
      <c r="C64" s="19"/>
      <c r="D64" s="19"/>
      <c r="E64" s="22"/>
      <c r="F64" s="446"/>
      <c r="G64" s="769"/>
      <c r="H64" s="591"/>
    </row>
    <row r="65" spans="1:8" x14ac:dyDescent="0.2">
      <c r="A65" s="422" t="s">
        <v>1173</v>
      </c>
      <c r="B65" s="20"/>
      <c r="C65" s="23" t="s">
        <v>100</v>
      </c>
      <c r="D65" s="19" t="s">
        <v>828</v>
      </c>
      <c r="E65" s="22" t="s">
        <v>31</v>
      </c>
      <c r="F65" s="445">
        <v>0</v>
      </c>
      <c r="G65" s="769"/>
      <c r="H65" s="592" t="s">
        <v>69</v>
      </c>
    </row>
    <row r="66" spans="1:8" x14ac:dyDescent="0.2">
      <c r="A66" s="422"/>
      <c r="B66" s="20"/>
      <c r="C66" s="19"/>
      <c r="D66" s="19"/>
      <c r="E66" s="22"/>
      <c r="F66" s="446"/>
      <c r="G66" s="769"/>
      <c r="H66" s="591"/>
    </row>
    <row r="67" spans="1:8" s="12" customFormat="1" x14ac:dyDescent="0.2">
      <c r="A67" s="422" t="s">
        <v>1174</v>
      </c>
      <c r="B67" s="20"/>
      <c r="C67" s="23" t="s">
        <v>100</v>
      </c>
      <c r="D67" s="19" t="s">
        <v>829</v>
      </c>
      <c r="E67" s="22" t="s">
        <v>31</v>
      </c>
      <c r="F67" s="445">
        <v>0</v>
      </c>
      <c r="G67" s="769"/>
      <c r="H67" s="592" t="s">
        <v>69</v>
      </c>
    </row>
    <row r="68" spans="1:8" s="12" customFormat="1" x14ac:dyDescent="0.2">
      <c r="A68" s="422"/>
      <c r="B68" s="20"/>
      <c r="C68" s="19"/>
      <c r="D68" s="19"/>
      <c r="E68" s="22"/>
      <c r="F68" s="446"/>
      <c r="G68" s="769"/>
      <c r="H68" s="591"/>
    </row>
    <row r="69" spans="1:8" s="12" customFormat="1" x14ac:dyDescent="0.2">
      <c r="A69" s="422" t="s">
        <v>1175</v>
      </c>
      <c r="B69" s="20"/>
      <c r="C69" s="23" t="s">
        <v>100</v>
      </c>
      <c r="D69" s="19" t="s">
        <v>830</v>
      </c>
      <c r="E69" s="22" t="s">
        <v>31</v>
      </c>
      <c r="F69" s="445">
        <v>0</v>
      </c>
      <c r="G69" s="769"/>
      <c r="H69" s="592" t="s">
        <v>69</v>
      </c>
    </row>
    <row r="70" spans="1:8" s="12" customFormat="1" x14ac:dyDescent="0.2">
      <c r="A70" s="422"/>
      <c r="B70" s="20"/>
      <c r="C70" s="19"/>
      <c r="D70" s="19"/>
      <c r="E70" s="22"/>
      <c r="F70" s="432"/>
      <c r="G70" s="769"/>
      <c r="H70" s="423"/>
    </row>
    <row r="71" spans="1:8" s="12" customFormat="1" x14ac:dyDescent="0.2">
      <c r="A71" s="422"/>
      <c r="B71" s="20" t="s">
        <v>831</v>
      </c>
      <c r="C71" s="19"/>
      <c r="D71" s="19" t="s">
        <v>832</v>
      </c>
      <c r="E71" s="22"/>
      <c r="F71" s="432"/>
      <c r="G71" s="769"/>
      <c r="H71" s="421"/>
    </row>
    <row r="72" spans="1:8" s="12" customFormat="1" x14ac:dyDescent="0.2">
      <c r="A72" s="422"/>
      <c r="B72" s="20"/>
      <c r="C72" s="19"/>
      <c r="D72" s="19"/>
      <c r="E72" s="22"/>
      <c r="F72" s="432"/>
      <c r="G72" s="769"/>
      <c r="H72" s="423"/>
    </row>
    <row r="73" spans="1:8" s="12" customFormat="1" x14ac:dyDescent="0.2">
      <c r="A73" s="422" t="s">
        <v>1176</v>
      </c>
      <c r="B73" s="20"/>
      <c r="C73" s="23" t="s">
        <v>100</v>
      </c>
      <c r="D73" s="19" t="s">
        <v>833</v>
      </c>
      <c r="E73" s="22" t="s">
        <v>43</v>
      </c>
      <c r="F73" s="445">
        <v>0</v>
      </c>
      <c r="G73" s="769"/>
      <c r="H73" s="592" t="s">
        <v>69</v>
      </c>
    </row>
    <row r="74" spans="1:8" s="12" customFormat="1" x14ac:dyDescent="0.2">
      <c r="A74" s="422"/>
      <c r="B74" s="20"/>
      <c r="C74" s="19"/>
      <c r="D74" s="19"/>
      <c r="E74" s="22"/>
      <c r="F74" s="446"/>
      <c r="G74" s="769"/>
      <c r="H74" s="591"/>
    </row>
    <row r="75" spans="1:8" s="12" customFormat="1" x14ac:dyDescent="0.2">
      <c r="A75" s="422" t="s">
        <v>1177</v>
      </c>
      <c r="B75" s="20"/>
      <c r="C75" s="23" t="s">
        <v>100</v>
      </c>
      <c r="D75" s="19" t="s">
        <v>834</v>
      </c>
      <c r="E75" s="22" t="s">
        <v>43</v>
      </c>
      <c r="F75" s="445">
        <v>0</v>
      </c>
      <c r="G75" s="769"/>
      <c r="H75" s="592" t="s">
        <v>69</v>
      </c>
    </row>
    <row r="76" spans="1:8" s="12" customFormat="1" x14ac:dyDescent="0.2">
      <c r="A76" s="422"/>
      <c r="B76" s="20"/>
      <c r="C76" s="19"/>
      <c r="D76" s="19"/>
      <c r="E76" s="22"/>
      <c r="F76" s="446"/>
      <c r="G76" s="769"/>
      <c r="H76" s="591"/>
    </row>
    <row r="77" spans="1:8" s="12" customFormat="1" x14ac:dyDescent="0.2">
      <c r="A77" s="422"/>
      <c r="B77" s="20"/>
      <c r="C77" s="19"/>
      <c r="D77" s="19" t="s">
        <v>835</v>
      </c>
      <c r="E77" s="22"/>
      <c r="F77" s="446"/>
      <c r="G77" s="769"/>
      <c r="H77" s="591"/>
    </row>
    <row r="78" spans="1:8" s="12" customFormat="1" x14ac:dyDescent="0.2">
      <c r="A78" s="422"/>
      <c r="B78" s="20"/>
      <c r="C78" s="19"/>
      <c r="D78" s="19"/>
      <c r="E78" s="22"/>
      <c r="F78" s="446"/>
      <c r="G78" s="769"/>
      <c r="H78" s="591"/>
    </row>
    <row r="79" spans="1:8" s="12" customFormat="1" x14ac:dyDescent="0.2">
      <c r="A79" s="422" t="s">
        <v>1178</v>
      </c>
      <c r="B79" s="20"/>
      <c r="C79" s="23" t="s">
        <v>100</v>
      </c>
      <c r="D79" s="19" t="s">
        <v>836</v>
      </c>
      <c r="E79" s="22" t="s">
        <v>43</v>
      </c>
      <c r="F79" s="445">
        <v>0</v>
      </c>
      <c r="G79" s="769"/>
      <c r="H79" s="592" t="s">
        <v>69</v>
      </c>
    </row>
    <row r="80" spans="1:8" s="12" customFormat="1" x14ac:dyDescent="0.2">
      <c r="A80" s="422"/>
      <c r="B80" s="20"/>
      <c r="C80" s="19"/>
      <c r="D80" s="19"/>
      <c r="E80" s="22"/>
      <c r="F80" s="446"/>
      <c r="G80" s="769"/>
      <c r="H80" s="591"/>
    </row>
    <row r="81" spans="1:9" s="12" customFormat="1" x14ac:dyDescent="0.2">
      <c r="A81" s="422" t="s">
        <v>1179</v>
      </c>
      <c r="B81" s="20"/>
      <c r="C81" s="23" t="s">
        <v>100</v>
      </c>
      <c r="D81" s="19" t="s">
        <v>837</v>
      </c>
      <c r="E81" s="22" t="s">
        <v>43</v>
      </c>
      <c r="F81" s="445">
        <v>0</v>
      </c>
      <c r="G81" s="769"/>
      <c r="H81" s="592" t="s">
        <v>69</v>
      </c>
    </row>
    <row r="82" spans="1:9" s="12" customFormat="1" x14ac:dyDescent="0.2">
      <c r="A82" s="422"/>
      <c r="B82" s="20"/>
      <c r="C82" s="19"/>
      <c r="D82" s="19"/>
      <c r="E82" s="22"/>
      <c r="F82" s="446"/>
      <c r="G82" s="769"/>
      <c r="H82" s="591"/>
    </row>
    <row r="83" spans="1:9" s="12" customFormat="1" x14ac:dyDescent="0.2">
      <c r="A83" s="422" t="s">
        <v>1180</v>
      </c>
      <c r="B83" s="20"/>
      <c r="C83" s="23" t="s">
        <v>100</v>
      </c>
      <c r="D83" s="19" t="s">
        <v>838</v>
      </c>
      <c r="E83" s="22" t="s">
        <v>43</v>
      </c>
      <c r="F83" s="445">
        <v>0</v>
      </c>
      <c r="G83" s="769"/>
      <c r="H83" s="592" t="s">
        <v>69</v>
      </c>
    </row>
    <row r="84" spans="1:9" s="12" customFormat="1" x14ac:dyDescent="0.2">
      <c r="A84" s="422"/>
      <c r="B84" s="20"/>
      <c r="C84" s="23"/>
      <c r="D84" s="19"/>
      <c r="E84" s="22"/>
      <c r="F84" s="440"/>
      <c r="G84" s="769"/>
      <c r="H84" s="592"/>
    </row>
    <row r="85" spans="1:9" s="12" customFormat="1" x14ac:dyDescent="0.2">
      <c r="A85" s="422"/>
      <c r="B85" s="20"/>
      <c r="C85" s="19"/>
      <c r="D85" s="19"/>
      <c r="E85" s="22"/>
      <c r="F85" s="432"/>
      <c r="G85" s="769"/>
      <c r="H85" s="423"/>
    </row>
    <row r="86" spans="1:9" s="71" customFormat="1" x14ac:dyDescent="0.2">
      <c r="A86" s="396"/>
      <c r="B86" s="212"/>
      <c r="C86" s="212"/>
      <c r="D86" s="213" t="s">
        <v>643</v>
      </c>
      <c r="E86" s="161"/>
      <c r="F86" s="359"/>
      <c r="G86" s="741"/>
      <c r="H86" s="412">
        <f>SUM(H34:H85)</f>
        <v>0</v>
      </c>
      <c r="I86" s="205"/>
    </row>
    <row r="87" spans="1:9" s="71" customFormat="1" x14ac:dyDescent="0.2">
      <c r="A87" s="397"/>
      <c r="B87" s="214"/>
      <c r="C87" s="214"/>
      <c r="D87" s="215"/>
      <c r="E87" s="216"/>
      <c r="F87" s="409"/>
      <c r="G87" s="742"/>
      <c r="H87" s="413"/>
    </row>
    <row r="88" spans="1:9" s="71" customFormat="1" x14ac:dyDescent="0.2">
      <c r="A88" s="396"/>
      <c r="B88" s="212"/>
      <c r="C88" s="212"/>
      <c r="D88" s="213"/>
      <c r="E88" s="161"/>
      <c r="F88" s="359"/>
      <c r="G88" s="741"/>
      <c r="H88" s="412"/>
    </row>
    <row r="89" spans="1:9" s="71" customFormat="1" x14ac:dyDescent="0.2">
      <c r="A89" s="396"/>
      <c r="B89" s="212"/>
      <c r="C89" s="212"/>
      <c r="D89" s="213" t="s">
        <v>644</v>
      </c>
      <c r="E89" s="161"/>
      <c r="F89" s="359"/>
      <c r="G89" s="741"/>
      <c r="H89" s="412">
        <f>H86</f>
        <v>0</v>
      </c>
    </row>
    <row r="90" spans="1:9" s="12" customFormat="1" x14ac:dyDescent="0.2">
      <c r="A90" s="422"/>
      <c r="B90" s="20"/>
      <c r="C90" s="19"/>
      <c r="D90" s="19"/>
      <c r="E90" s="22"/>
      <c r="F90" s="432"/>
      <c r="G90" s="769"/>
      <c r="H90" s="423"/>
    </row>
    <row r="91" spans="1:9" s="12" customFormat="1" x14ac:dyDescent="0.2">
      <c r="A91" s="422" t="s">
        <v>1181</v>
      </c>
      <c r="B91" s="20" t="s">
        <v>37</v>
      </c>
      <c r="C91" s="19"/>
      <c r="D91" s="233" t="s">
        <v>839</v>
      </c>
      <c r="E91" s="22"/>
      <c r="F91" s="432"/>
      <c r="G91" s="769"/>
      <c r="H91" s="421"/>
    </row>
    <row r="92" spans="1:9" s="12" customFormat="1" x14ac:dyDescent="0.2">
      <c r="A92" s="422"/>
      <c r="B92" s="20"/>
      <c r="C92" s="19"/>
      <c r="D92" s="19"/>
      <c r="E92" s="22"/>
      <c r="F92" s="432"/>
      <c r="G92" s="769"/>
      <c r="H92" s="423"/>
    </row>
    <row r="93" spans="1:9" s="12" customFormat="1" x14ac:dyDescent="0.2">
      <c r="A93" s="422"/>
      <c r="B93" s="20" t="s">
        <v>38</v>
      </c>
      <c r="C93" s="19"/>
      <c r="D93" s="19" t="s">
        <v>840</v>
      </c>
      <c r="E93" s="22"/>
      <c r="F93" s="432"/>
      <c r="G93" s="769"/>
      <c r="H93" s="421"/>
    </row>
    <row r="94" spans="1:9" s="12" customFormat="1" x14ac:dyDescent="0.2">
      <c r="A94" s="422"/>
      <c r="B94" s="20"/>
      <c r="C94" s="19"/>
      <c r="D94" s="19"/>
      <c r="E94" s="22"/>
      <c r="F94" s="432"/>
      <c r="G94" s="769"/>
      <c r="H94" s="591"/>
    </row>
    <row r="95" spans="1:9" s="12" customFormat="1" x14ac:dyDescent="0.2">
      <c r="A95" s="422" t="s">
        <v>1182</v>
      </c>
      <c r="B95" s="20"/>
      <c r="C95" s="23" t="s">
        <v>100</v>
      </c>
      <c r="D95" s="19" t="s">
        <v>841</v>
      </c>
      <c r="E95" s="22" t="s">
        <v>229</v>
      </c>
      <c r="F95" s="445">
        <v>0</v>
      </c>
      <c r="G95" s="769"/>
      <c r="H95" s="592" t="s">
        <v>69</v>
      </c>
    </row>
    <row r="96" spans="1:9" s="12" customFormat="1" x14ac:dyDescent="0.2">
      <c r="A96" s="422"/>
      <c r="B96" s="20"/>
      <c r="C96" s="19"/>
      <c r="D96" s="19"/>
      <c r="E96" s="22"/>
      <c r="F96" s="446"/>
      <c r="G96" s="769"/>
      <c r="H96" s="591"/>
    </row>
    <row r="97" spans="1:9" s="12" customFormat="1" x14ac:dyDescent="0.2">
      <c r="A97" s="422" t="s">
        <v>1183</v>
      </c>
      <c r="B97" s="20"/>
      <c r="C97" s="23" t="s">
        <v>100</v>
      </c>
      <c r="D97" s="19" t="s">
        <v>842</v>
      </c>
      <c r="E97" s="22" t="s">
        <v>229</v>
      </c>
      <c r="F97" s="445">
        <v>0</v>
      </c>
      <c r="G97" s="769"/>
      <c r="H97" s="592" t="s">
        <v>69</v>
      </c>
    </row>
    <row r="98" spans="1:9" s="12" customFormat="1" x14ac:dyDescent="0.2">
      <c r="A98" s="422"/>
      <c r="B98" s="20"/>
      <c r="C98" s="19"/>
      <c r="D98" s="19"/>
      <c r="E98" s="22"/>
      <c r="F98" s="446"/>
      <c r="G98" s="769"/>
      <c r="H98" s="591"/>
    </row>
    <row r="99" spans="1:9" s="12" customFormat="1" x14ac:dyDescent="0.2">
      <c r="A99" s="422" t="s">
        <v>1184</v>
      </c>
      <c r="B99" s="20"/>
      <c r="C99" s="23" t="s">
        <v>100</v>
      </c>
      <c r="D99" s="19" t="s">
        <v>843</v>
      </c>
      <c r="E99" s="22" t="s">
        <v>229</v>
      </c>
      <c r="F99" s="445">
        <v>0</v>
      </c>
      <c r="G99" s="769"/>
      <c r="H99" s="592" t="s">
        <v>69</v>
      </c>
    </row>
    <row r="100" spans="1:9" s="12" customFormat="1" x14ac:dyDescent="0.2">
      <c r="A100" s="422"/>
      <c r="B100" s="20"/>
      <c r="C100" s="19"/>
      <c r="D100" s="19"/>
      <c r="E100" s="22"/>
      <c r="F100" s="446"/>
      <c r="G100" s="769"/>
      <c r="H100" s="591"/>
    </row>
    <row r="101" spans="1:9" s="12" customFormat="1" ht="33" x14ac:dyDescent="0.2">
      <c r="A101" s="422" t="s">
        <v>1185</v>
      </c>
      <c r="B101" s="20"/>
      <c r="C101" s="23" t="s">
        <v>100</v>
      </c>
      <c r="D101" s="19" t="s">
        <v>844</v>
      </c>
      <c r="E101" s="22" t="s">
        <v>99</v>
      </c>
      <c r="F101" s="445">
        <v>0</v>
      </c>
      <c r="G101" s="769"/>
      <c r="H101" s="592" t="s">
        <v>69</v>
      </c>
    </row>
    <row r="102" spans="1:9" s="12" customFormat="1" x14ac:dyDescent="0.2">
      <c r="A102" s="422"/>
      <c r="B102" s="20"/>
      <c r="C102" s="19"/>
      <c r="D102" s="19"/>
      <c r="E102" s="22"/>
      <c r="F102" s="434"/>
      <c r="G102" s="769"/>
      <c r="H102" s="591"/>
    </row>
    <row r="103" spans="1:9" s="12" customFormat="1" ht="33" x14ac:dyDescent="0.2">
      <c r="A103" s="422" t="s">
        <v>1186</v>
      </c>
      <c r="B103" s="20"/>
      <c r="C103" s="23" t="s">
        <v>100</v>
      </c>
      <c r="D103" s="19" t="s">
        <v>845</v>
      </c>
      <c r="E103" s="22" t="s">
        <v>99</v>
      </c>
      <c r="F103" s="445">
        <v>0</v>
      </c>
      <c r="G103" s="769"/>
      <c r="H103" s="591" t="s">
        <v>69</v>
      </c>
    </row>
    <row r="104" spans="1:9" s="12" customFormat="1" x14ac:dyDescent="0.2">
      <c r="A104" s="422"/>
      <c r="B104" s="20"/>
      <c r="C104" s="19"/>
      <c r="D104" s="19"/>
      <c r="E104" s="22"/>
      <c r="F104" s="446"/>
      <c r="G104" s="768"/>
      <c r="H104" s="591"/>
    </row>
    <row r="105" spans="1:9" s="12" customFormat="1" ht="66" x14ac:dyDescent="0.2">
      <c r="A105" s="422" t="s">
        <v>1187</v>
      </c>
      <c r="B105" s="20"/>
      <c r="C105" s="23" t="s">
        <v>100</v>
      </c>
      <c r="D105" s="19" t="s">
        <v>846</v>
      </c>
      <c r="E105" s="22" t="s">
        <v>99</v>
      </c>
      <c r="F105" s="445">
        <v>0</v>
      </c>
      <c r="G105" s="768"/>
      <c r="H105" s="591" t="s">
        <v>69</v>
      </c>
    </row>
    <row r="106" spans="1:9" s="12" customFormat="1" x14ac:dyDescent="0.2">
      <c r="A106" s="422"/>
      <c r="B106" s="20"/>
      <c r="C106" s="19"/>
      <c r="D106" s="19"/>
      <c r="E106" s="22"/>
      <c r="F106" s="432"/>
      <c r="G106" s="768"/>
      <c r="H106" s="421"/>
    </row>
    <row r="107" spans="1:9" s="12" customFormat="1" x14ac:dyDescent="0.2">
      <c r="A107" s="422"/>
      <c r="B107" s="24"/>
      <c r="C107" s="25"/>
      <c r="D107" s="25" t="s">
        <v>847</v>
      </c>
      <c r="E107" s="246"/>
      <c r="F107" s="441"/>
      <c r="G107" s="768"/>
      <c r="H107" s="421"/>
    </row>
    <row r="108" spans="1:9" s="12" customFormat="1" x14ac:dyDescent="0.2">
      <c r="A108" s="422"/>
      <c r="B108" s="20"/>
      <c r="C108" s="19"/>
      <c r="D108" s="19"/>
      <c r="E108" s="22"/>
      <c r="F108" s="435"/>
      <c r="G108" s="768"/>
      <c r="H108" s="421"/>
    </row>
    <row r="109" spans="1:9" s="12" customFormat="1" ht="33" x14ac:dyDescent="0.2">
      <c r="A109" s="422" t="s">
        <v>1188</v>
      </c>
      <c r="B109" s="20"/>
      <c r="C109" s="23" t="s">
        <v>100</v>
      </c>
      <c r="D109" s="19" t="s">
        <v>848</v>
      </c>
      <c r="E109" s="239" t="s">
        <v>12</v>
      </c>
      <c r="F109" s="435">
        <v>1</v>
      </c>
      <c r="G109" s="771">
        <v>30000</v>
      </c>
      <c r="H109" s="424">
        <f>G109*F109</f>
        <v>30000</v>
      </c>
      <c r="I109" s="18"/>
    </row>
    <row r="110" spans="1:9" s="12" customFormat="1" x14ac:dyDescent="0.2">
      <c r="A110" s="422"/>
      <c r="B110" s="20"/>
      <c r="C110" s="19"/>
      <c r="D110" s="19"/>
      <c r="E110" s="22"/>
      <c r="F110" s="435"/>
      <c r="G110" s="768"/>
      <c r="H110" s="421"/>
    </row>
    <row r="111" spans="1:9" s="12" customFormat="1" ht="33" x14ac:dyDescent="0.3">
      <c r="A111" s="422" t="s">
        <v>1280</v>
      </c>
      <c r="B111" s="20"/>
      <c r="C111" s="19"/>
      <c r="D111" s="62" t="s">
        <v>1283</v>
      </c>
      <c r="E111" s="66" t="s">
        <v>11</v>
      </c>
      <c r="F111" s="595">
        <f>H109</f>
        <v>30000</v>
      </c>
      <c r="G111" s="770">
        <v>0</v>
      </c>
      <c r="H111" s="565">
        <f>G111*F111</f>
        <v>0</v>
      </c>
    </row>
    <row r="112" spans="1:9" s="12" customFormat="1" x14ac:dyDescent="0.2">
      <c r="A112" s="422"/>
      <c r="B112" s="20"/>
      <c r="C112" s="19"/>
      <c r="D112" s="19"/>
      <c r="E112" s="22"/>
      <c r="F112" s="435"/>
      <c r="G112" s="768"/>
      <c r="H112" s="421"/>
    </row>
    <row r="113" spans="1:8" s="12" customFormat="1" x14ac:dyDescent="0.2">
      <c r="A113" s="422"/>
      <c r="B113" s="20"/>
      <c r="C113" s="19"/>
      <c r="D113" s="19"/>
      <c r="E113" s="22"/>
      <c r="F113" s="435"/>
      <c r="G113" s="768"/>
      <c r="H113" s="421"/>
    </row>
    <row r="114" spans="1:8" s="12" customFormat="1" x14ac:dyDescent="0.2">
      <c r="A114" s="422"/>
      <c r="B114" s="20"/>
      <c r="C114" s="19"/>
      <c r="D114" s="19"/>
      <c r="E114" s="22"/>
      <c r="F114" s="435"/>
      <c r="G114" s="768"/>
      <c r="H114" s="421"/>
    </row>
    <row r="115" spans="1:8" s="12" customFormat="1" x14ac:dyDescent="0.2">
      <c r="A115" s="422"/>
      <c r="B115" s="20"/>
      <c r="C115" s="19"/>
      <c r="D115" s="19"/>
      <c r="E115" s="22"/>
      <c r="F115" s="435"/>
      <c r="G115" s="768"/>
      <c r="H115" s="421"/>
    </row>
    <row r="116" spans="1:8" s="12" customFormat="1" x14ac:dyDescent="0.2">
      <c r="A116" s="422"/>
      <c r="B116" s="20"/>
      <c r="C116" s="19"/>
      <c r="D116" s="19"/>
      <c r="E116" s="22"/>
      <c r="F116" s="435"/>
      <c r="G116" s="768"/>
      <c r="H116" s="421"/>
    </row>
    <row r="117" spans="1:8" s="12" customFormat="1" x14ac:dyDescent="0.2">
      <c r="A117" s="439"/>
      <c r="B117" s="20"/>
      <c r="C117" s="19"/>
      <c r="D117" s="19"/>
      <c r="E117" s="22"/>
      <c r="F117" s="435"/>
      <c r="G117" s="768"/>
      <c r="H117" s="421"/>
    </row>
    <row r="118" spans="1:8" s="12" customFormat="1" x14ac:dyDescent="0.2">
      <c r="A118" s="439"/>
      <c r="B118" s="20"/>
      <c r="C118" s="19"/>
      <c r="D118" s="19"/>
      <c r="E118" s="22"/>
      <c r="F118" s="435"/>
      <c r="G118" s="768"/>
      <c r="H118" s="421"/>
    </row>
    <row r="119" spans="1:8" s="12" customFormat="1" x14ac:dyDescent="0.2">
      <c r="A119" s="439"/>
      <c r="B119" s="20"/>
      <c r="C119" s="19"/>
      <c r="D119" s="19"/>
      <c r="E119" s="22"/>
      <c r="F119" s="435"/>
      <c r="G119" s="768"/>
      <c r="H119" s="421"/>
    </row>
    <row r="120" spans="1:8" s="12" customFormat="1" x14ac:dyDescent="0.2">
      <c r="A120" s="439"/>
      <c r="B120" s="20"/>
      <c r="C120" s="19"/>
      <c r="D120" s="19"/>
      <c r="E120" s="22"/>
      <c r="F120" s="435"/>
      <c r="G120" s="768"/>
      <c r="H120" s="421"/>
    </row>
    <row r="121" spans="1:8" s="12" customFormat="1" x14ac:dyDescent="0.2">
      <c r="A121" s="439"/>
      <c r="B121" s="20"/>
      <c r="C121" s="19"/>
      <c r="D121" s="19"/>
      <c r="E121" s="22"/>
      <c r="F121" s="435"/>
      <c r="G121" s="768"/>
      <c r="H121" s="421"/>
    </row>
    <row r="122" spans="1:8" s="12" customFormat="1" x14ac:dyDescent="0.2">
      <c r="A122" s="439"/>
      <c r="B122" s="20"/>
      <c r="C122" s="19"/>
      <c r="D122" s="19"/>
      <c r="E122" s="22"/>
      <c r="F122" s="435"/>
      <c r="G122" s="768"/>
      <c r="H122" s="421"/>
    </row>
    <row r="123" spans="1:8" s="12" customFormat="1" x14ac:dyDescent="0.2">
      <c r="A123" s="439"/>
      <c r="B123" s="20"/>
      <c r="C123" s="19"/>
      <c r="D123" s="19"/>
      <c r="E123" s="22"/>
      <c r="F123" s="435"/>
      <c r="G123" s="768"/>
      <c r="H123" s="421"/>
    </row>
    <row r="124" spans="1:8" s="12" customFormat="1" x14ac:dyDescent="0.2">
      <c r="A124" s="439"/>
      <c r="B124" s="20"/>
      <c r="C124" s="19"/>
      <c r="D124" s="19"/>
      <c r="E124" s="22"/>
      <c r="F124" s="435"/>
      <c r="G124" s="768"/>
      <c r="H124" s="421"/>
    </row>
    <row r="125" spans="1:8" s="12" customFormat="1" x14ac:dyDescent="0.2">
      <c r="A125" s="439"/>
      <c r="B125" s="20"/>
      <c r="C125" s="19"/>
      <c r="D125" s="19"/>
      <c r="E125" s="22"/>
      <c r="F125" s="435"/>
      <c r="G125" s="768"/>
      <c r="H125" s="421"/>
    </row>
    <row r="126" spans="1:8" s="12" customFormat="1" x14ac:dyDescent="0.2">
      <c r="A126" s="439"/>
      <c r="B126" s="20"/>
      <c r="C126" s="19"/>
      <c r="D126" s="19"/>
      <c r="E126" s="22"/>
      <c r="F126" s="435"/>
      <c r="G126" s="768"/>
      <c r="H126" s="421"/>
    </row>
    <row r="127" spans="1:8" s="12" customFormat="1" x14ac:dyDescent="0.2">
      <c r="A127" s="439"/>
      <c r="B127" s="20"/>
      <c r="C127" s="19"/>
      <c r="D127" s="19"/>
      <c r="E127" s="22"/>
      <c r="F127" s="444"/>
      <c r="G127" s="768"/>
      <c r="H127" s="421"/>
    </row>
    <row r="128" spans="1:8" s="12" customFormat="1" x14ac:dyDescent="0.2">
      <c r="A128" s="829" t="s">
        <v>1152</v>
      </c>
      <c r="B128" s="830"/>
      <c r="C128" s="830"/>
      <c r="D128" s="830"/>
      <c r="E128" s="830"/>
      <c r="F128" s="830"/>
      <c r="G128" s="831"/>
      <c r="H128" s="428"/>
    </row>
    <row r="129" spans="1:8" s="14" customFormat="1" ht="17.25" thickBot="1" x14ac:dyDescent="0.25">
      <c r="A129" s="832"/>
      <c r="B129" s="833"/>
      <c r="C129" s="833"/>
      <c r="D129" s="833"/>
      <c r="E129" s="833"/>
      <c r="F129" s="833"/>
      <c r="G129" s="834"/>
      <c r="H129" s="429">
        <f>SUM(H55:H127)</f>
        <v>30000</v>
      </c>
    </row>
    <row r="130" spans="1:8" ht="17.25" thickTop="1" x14ac:dyDescent="0.2"/>
  </sheetData>
  <sheetProtection algorithmName="SHA-512" hashValue="+xQ4/P9jxUNPkv62MGIohQipmZH3+9uwu1o7+V7VZEo2GmY5SJHM2Y/OltDPUcjg2QqawnQtZz+iZW90KysQMA==" saltValue="LeWybFkgkzji+Qm4RYbe3g==" spinCount="100000" sheet="1" objects="1" scenarios="1" selectLockedCells="1"/>
  <mergeCells count="2">
    <mergeCell ref="A3:H3"/>
    <mergeCell ref="A128:G129"/>
  </mergeCells>
  <conditionalFormatting sqref="H112:H1048576 H1:H110">
    <cfRule type="containsText" dxfId="4" priority="3" operator="containsText" text="Rate Only">
      <formula>NOT(ISERROR(SEARCH("Rate Only",H1)))</formula>
    </cfRule>
  </conditionalFormatting>
  <conditionalFormatting sqref="H111">
    <cfRule type="containsText" dxfId="3" priority="1" operator="containsText" text="Rate Only">
      <formula>NOT(ISERROR(SEARCH("Rate Only",H111)))</formula>
    </cfRule>
  </conditionalFormatting>
  <printOptions horizontalCentered="1"/>
  <pageMargins left="0.62992125984251968" right="0.62992125984251968" top="0.55118110236220474" bottom="0.59055118110236227" header="0.31496062992125984" footer="0.31496062992125984"/>
  <pageSetup paperSize="9" scale="85" firstPageNumber="150" orientation="portrait" useFirstPageNumber="1" r:id="rId1"/>
  <headerFooter>
    <oddFooter>&amp;R&amp;P</oddFooter>
  </headerFooter>
  <rowBreaks count="2" manualBreakCount="2">
    <brk id="44" max="16383" man="1"/>
    <brk id="8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opLeftCell="A11" zoomScaleNormal="100" workbookViewId="0">
      <selection activeCell="G11" sqref="G11"/>
    </sheetView>
  </sheetViews>
  <sheetFormatPr defaultRowHeight="16.5" x14ac:dyDescent="0.2"/>
  <cols>
    <col min="1" max="1" width="6.7109375" style="8" customWidth="1"/>
    <col min="2" max="2" width="10" style="11" customWidth="1"/>
    <col min="3" max="3" width="3" style="8" customWidth="1"/>
    <col min="4" max="4" width="45.7109375" style="8" customWidth="1"/>
    <col min="5" max="5" width="6.140625" style="8" customWidth="1"/>
    <col min="6" max="6" width="7.140625" style="8" customWidth="1"/>
    <col min="7" max="8" width="13.28515625" style="570" customWidth="1"/>
    <col min="9" max="22" width="9.140625" style="761"/>
    <col min="23" max="16384" width="9.140625" style="8"/>
  </cols>
  <sheetData>
    <row r="1" spans="1:22" x14ac:dyDescent="0.2">
      <c r="A1" s="1" t="s">
        <v>1065</v>
      </c>
      <c r="B1" s="2"/>
      <c r="C1" s="3"/>
      <c r="D1" s="4"/>
      <c r="E1" s="5"/>
      <c r="F1" s="6"/>
      <c r="G1" s="486"/>
      <c r="H1" s="486"/>
    </row>
    <row r="2" spans="1:22" x14ac:dyDescent="0.2">
      <c r="A2" s="1" t="s">
        <v>1067</v>
      </c>
      <c r="B2" s="2"/>
      <c r="C2" s="3"/>
      <c r="D2" s="4"/>
      <c r="E2" s="5"/>
      <c r="F2" s="6"/>
      <c r="G2" s="486"/>
      <c r="H2" s="486"/>
    </row>
    <row r="3" spans="1:22" ht="32.25" customHeight="1" x14ac:dyDescent="0.2">
      <c r="A3" s="802" t="s">
        <v>1066</v>
      </c>
      <c r="B3" s="802"/>
      <c r="C3" s="802"/>
      <c r="D3" s="802"/>
      <c r="E3" s="802"/>
      <c r="F3" s="802"/>
      <c r="G3" s="802"/>
      <c r="H3" s="802"/>
    </row>
    <row r="4" spans="1:22" ht="17.25" thickBot="1" x14ac:dyDescent="0.25">
      <c r="A4" s="31"/>
      <c r="B4" s="10"/>
      <c r="C4" s="9"/>
      <c r="D4" s="9"/>
      <c r="E4" s="11"/>
      <c r="F4" s="10"/>
      <c r="G4" s="560"/>
      <c r="H4" s="561"/>
    </row>
    <row r="5" spans="1:22" s="14" customFormat="1" ht="33.75" thickTop="1" x14ac:dyDescent="0.2">
      <c r="A5" s="415" t="s">
        <v>641</v>
      </c>
      <c r="B5" s="416" t="s">
        <v>758</v>
      </c>
      <c r="C5" s="416" t="s">
        <v>100</v>
      </c>
      <c r="D5" s="416" t="s">
        <v>57</v>
      </c>
      <c r="E5" s="417" t="s">
        <v>640</v>
      </c>
      <c r="F5" s="430" t="s">
        <v>639</v>
      </c>
      <c r="G5" s="773" t="s">
        <v>638</v>
      </c>
      <c r="H5" s="772" t="s">
        <v>759</v>
      </c>
      <c r="I5" s="775"/>
      <c r="J5" s="763"/>
      <c r="K5" s="763"/>
      <c r="L5" s="763"/>
      <c r="M5" s="763"/>
      <c r="N5" s="763"/>
      <c r="O5" s="763"/>
      <c r="P5" s="763"/>
      <c r="Q5" s="763"/>
      <c r="R5" s="763"/>
      <c r="S5" s="763"/>
      <c r="T5" s="763"/>
      <c r="U5" s="763"/>
      <c r="V5" s="763"/>
    </row>
    <row r="6" spans="1:22" x14ac:dyDescent="0.2">
      <c r="A6" s="438"/>
      <c r="B6" s="16"/>
      <c r="C6" s="15"/>
      <c r="D6" s="15"/>
      <c r="E6" s="17"/>
      <c r="F6" s="431"/>
      <c r="G6" s="767"/>
      <c r="H6" s="562"/>
    </row>
    <row r="7" spans="1:22" ht="33" x14ac:dyDescent="0.2">
      <c r="A7" s="420" t="s">
        <v>975</v>
      </c>
      <c r="B7" s="20" t="s">
        <v>849</v>
      </c>
      <c r="C7" s="19"/>
      <c r="D7" s="448" t="s">
        <v>963</v>
      </c>
      <c r="E7" s="22"/>
      <c r="F7" s="432"/>
      <c r="G7" s="768"/>
      <c r="H7" s="563"/>
    </row>
    <row r="8" spans="1:22" x14ac:dyDescent="0.2">
      <c r="A8" s="422"/>
      <c r="B8" s="20"/>
      <c r="C8" s="19"/>
      <c r="D8" s="19"/>
      <c r="E8" s="22"/>
      <c r="F8" s="432"/>
      <c r="G8" s="768"/>
      <c r="H8" s="564"/>
    </row>
    <row r="9" spans="1:22" s="251" customFormat="1" ht="18" x14ac:dyDescent="0.2">
      <c r="A9" s="449" t="s">
        <v>1189</v>
      </c>
      <c r="B9" s="249" t="s">
        <v>850</v>
      </c>
      <c r="C9" s="250"/>
      <c r="D9" s="247" t="s">
        <v>851</v>
      </c>
      <c r="E9" s="248" t="s">
        <v>1089</v>
      </c>
      <c r="F9" s="450">
        <v>180</v>
      </c>
      <c r="G9" s="774"/>
      <c r="H9" s="593">
        <f>G9*F9</f>
        <v>0</v>
      </c>
      <c r="I9" s="776"/>
      <c r="J9" s="776"/>
      <c r="K9" s="776"/>
      <c r="L9" s="776"/>
      <c r="M9" s="776"/>
      <c r="N9" s="776"/>
      <c r="O9" s="776"/>
      <c r="P9" s="776"/>
      <c r="Q9" s="776"/>
      <c r="R9" s="776"/>
      <c r="S9" s="776"/>
      <c r="T9" s="776"/>
      <c r="U9" s="776"/>
      <c r="V9" s="776"/>
    </row>
    <row r="10" spans="1:22" s="251" customFormat="1" x14ac:dyDescent="0.2">
      <c r="A10" s="449"/>
      <c r="B10" s="249"/>
      <c r="C10" s="250"/>
      <c r="D10" s="247"/>
      <c r="E10" s="248"/>
      <c r="F10" s="450"/>
      <c r="G10" s="774"/>
      <c r="H10" s="593"/>
      <c r="I10" s="776"/>
      <c r="J10" s="776"/>
      <c r="K10" s="776"/>
      <c r="L10" s="776"/>
      <c r="M10" s="776"/>
      <c r="N10" s="776"/>
      <c r="O10" s="776"/>
      <c r="P10" s="776"/>
      <c r="Q10" s="776"/>
      <c r="R10" s="776"/>
      <c r="S10" s="776"/>
      <c r="T10" s="776"/>
      <c r="U10" s="776"/>
      <c r="V10" s="776"/>
    </row>
    <row r="11" spans="1:22" s="251" customFormat="1" ht="33" x14ac:dyDescent="0.2">
      <c r="A11" s="449" t="s">
        <v>1190</v>
      </c>
      <c r="B11" s="249" t="s">
        <v>29</v>
      </c>
      <c r="C11" s="250"/>
      <c r="D11" s="252" t="s">
        <v>852</v>
      </c>
      <c r="E11" s="248" t="s">
        <v>1089</v>
      </c>
      <c r="F11" s="450">
        <v>430</v>
      </c>
      <c r="G11" s="774"/>
      <c r="H11" s="593">
        <f>G11*F11</f>
        <v>0</v>
      </c>
      <c r="I11" s="776"/>
      <c r="J11" s="776"/>
      <c r="K11" s="776"/>
      <c r="L11" s="776"/>
      <c r="M11" s="776"/>
      <c r="N11" s="776"/>
      <c r="O11" s="776"/>
      <c r="P11" s="776"/>
      <c r="Q11" s="776"/>
      <c r="R11" s="776"/>
      <c r="S11" s="776"/>
      <c r="T11" s="776"/>
      <c r="U11" s="776"/>
      <c r="V11" s="776"/>
    </row>
    <row r="12" spans="1:22" s="251" customFormat="1" x14ac:dyDescent="0.2">
      <c r="A12" s="449"/>
      <c r="B12" s="253"/>
      <c r="C12" s="254"/>
      <c r="D12" s="247"/>
      <c r="E12" s="248"/>
      <c r="F12" s="450"/>
      <c r="G12" s="774"/>
      <c r="H12" s="594"/>
      <c r="I12" s="776"/>
      <c r="J12" s="776"/>
      <c r="K12" s="776"/>
      <c r="L12" s="776"/>
      <c r="M12" s="776"/>
      <c r="N12" s="776"/>
      <c r="O12" s="776"/>
      <c r="P12" s="776"/>
      <c r="Q12" s="776"/>
      <c r="R12" s="776"/>
      <c r="S12" s="776"/>
      <c r="T12" s="776"/>
      <c r="U12" s="776"/>
      <c r="V12" s="776"/>
    </row>
    <row r="13" spans="1:22" s="251" customFormat="1" ht="33" x14ac:dyDescent="0.2">
      <c r="A13" s="449" t="s">
        <v>1191</v>
      </c>
      <c r="B13" s="249" t="s">
        <v>853</v>
      </c>
      <c r="C13" s="250"/>
      <c r="D13" s="247" t="s">
        <v>854</v>
      </c>
      <c r="E13" s="248" t="s">
        <v>1089</v>
      </c>
      <c r="F13" s="450">
        <v>90</v>
      </c>
      <c r="G13" s="774"/>
      <c r="H13" s="593">
        <f>G13*F13</f>
        <v>0</v>
      </c>
      <c r="I13" s="776"/>
      <c r="J13" s="776"/>
      <c r="K13" s="776"/>
      <c r="L13" s="776"/>
      <c r="M13" s="776"/>
      <c r="N13" s="776"/>
      <c r="O13" s="776"/>
      <c r="P13" s="776"/>
      <c r="Q13" s="776"/>
      <c r="R13" s="776"/>
      <c r="S13" s="776"/>
      <c r="T13" s="776"/>
      <c r="U13" s="776"/>
      <c r="V13" s="776"/>
    </row>
    <row r="14" spans="1:22" s="251" customFormat="1" x14ac:dyDescent="0.2">
      <c r="A14" s="449"/>
      <c r="B14" s="253"/>
      <c r="C14" s="254"/>
      <c r="D14" s="247"/>
      <c r="E14" s="248"/>
      <c r="F14" s="450"/>
      <c r="G14" s="774"/>
      <c r="H14" s="594"/>
      <c r="I14" s="776"/>
      <c r="J14" s="776"/>
      <c r="K14" s="776"/>
      <c r="L14" s="776"/>
      <c r="M14" s="776"/>
      <c r="N14" s="776"/>
      <c r="O14" s="776"/>
      <c r="P14" s="776"/>
      <c r="Q14" s="776"/>
      <c r="R14" s="776"/>
      <c r="S14" s="776"/>
      <c r="T14" s="776"/>
      <c r="U14" s="776"/>
      <c r="V14" s="776"/>
    </row>
    <row r="15" spans="1:22" s="251" customFormat="1" ht="33" x14ac:dyDescent="0.2">
      <c r="A15" s="449"/>
      <c r="B15" s="253" t="s">
        <v>37</v>
      </c>
      <c r="C15" s="254"/>
      <c r="D15" s="447" t="s">
        <v>855</v>
      </c>
      <c r="E15" s="248"/>
      <c r="F15" s="450"/>
      <c r="G15" s="774"/>
      <c r="H15" s="594"/>
      <c r="I15" s="776"/>
      <c r="J15" s="776"/>
      <c r="K15" s="776"/>
      <c r="L15" s="776"/>
      <c r="M15" s="776"/>
      <c r="N15" s="776"/>
      <c r="O15" s="776"/>
      <c r="P15" s="776"/>
      <c r="Q15" s="776"/>
      <c r="R15" s="776"/>
      <c r="S15" s="776"/>
      <c r="T15" s="776"/>
      <c r="U15" s="776"/>
      <c r="V15" s="776"/>
    </row>
    <row r="16" spans="1:22" s="251" customFormat="1" x14ac:dyDescent="0.2">
      <c r="A16" s="449" t="s">
        <v>1192</v>
      </c>
      <c r="B16" s="255"/>
      <c r="C16" s="256"/>
      <c r="D16" s="257" t="s">
        <v>856</v>
      </c>
      <c r="E16" s="253" t="s">
        <v>99</v>
      </c>
      <c r="F16" s="450">
        <f>F9*0.1</f>
        <v>18</v>
      </c>
      <c r="G16" s="774"/>
      <c r="H16" s="593">
        <f>G16*F16</f>
        <v>0</v>
      </c>
      <c r="I16" s="776"/>
      <c r="J16" s="776"/>
      <c r="K16" s="776"/>
      <c r="L16" s="776"/>
      <c r="M16" s="776"/>
      <c r="N16" s="776"/>
      <c r="O16" s="776"/>
      <c r="P16" s="776"/>
      <c r="Q16" s="776"/>
      <c r="R16" s="776"/>
      <c r="S16" s="776"/>
      <c r="T16" s="776"/>
      <c r="U16" s="776"/>
      <c r="V16" s="776"/>
    </row>
    <row r="17" spans="1:22" s="251" customFormat="1" x14ac:dyDescent="0.2">
      <c r="A17" s="449"/>
      <c r="B17" s="255"/>
      <c r="C17" s="256"/>
      <c r="D17" s="257"/>
      <c r="E17" s="253"/>
      <c r="F17" s="450"/>
      <c r="G17" s="774"/>
      <c r="H17" s="594"/>
      <c r="I17" s="776"/>
      <c r="J17" s="776"/>
      <c r="K17" s="776"/>
      <c r="L17" s="776"/>
      <c r="M17" s="776"/>
      <c r="N17" s="776"/>
      <c r="O17" s="776"/>
      <c r="P17" s="776"/>
      <c r="Q17" s="776"/>
      <c r="R17" s="776"/>
      <c r="S17" s="776"/>
      <c r="T17" s="776"/>
      <c r="U17" s="776"/>
      <c r="V17" s="776"/>
    </row>
    <row r="18" spans="1:22" s="251" customFormat="1" x14ac:dyDescent="0.2">
      <c r="A18" s="449" t="s">
        <v>1193</v>
      </c>
      <c r="B18" s="255"/>
      <c r="C18" s="256"/>
      <c r="D18" s="257" t="s">
        <v>857</v>
      </c>
      <c r="E18" s="253" t="s">
        <v>99</v>
      </c>
      <c r="F18" s="450">
        <f>F9*0.05</f>
        <v>9</v>
      </c>
      <c r="G18" s="774"/>
      <c r="H18" s="593">
        <f>G18*F18</f>
        <v>0</v>
      </c>
      <c r="I18" s="776"/>
      <c r="J18" s="776"/>
      <c r="K18" s="776"/>
      <c r="L18" s="776"/>
      <c r="M18" s="776"/>
      <c r="N18" s="776"/>
      <c r="O18" s="776"/>
      <c r="P18" s="776"/>
      <c r="Q18" s="776"/>
      <c r="R18" s="776"/>
      <c r="S18" s="776"/>
      <c r="T18" s="776"/>
      <c r="U18" s="776"/>
      <c r="V18" s="776"/>
    </row>
    <row r="19" spans="1:22" s="251" customFormat="1" x14ac:dyDescent="0.2">
      <c r="A19" s="449"/>
      <c r="B19" s="255"/>
      <c r="C19" s="256"/>
      <c r="D19" s="257"/>
      <c r="E19" s="253"/>
      <c r="F19" s="450"/>
      <c r="G19" s="774"/>
      <c r="H19" s="594"/>
      <c r="I19" s="776"/>
      <c r="J19" s="776"/>
      <c r="K19" s="776"/>
      <c r="L19" s="776"/>
      <c r="M19" s="776"/>
      <c r="N19" s="776"/>
      <c r="O19" s="776"/>
      <c r="P19" s="776"/>
      <c r="Q19" s="776"/>
      <c r="R19" s="776"/>
      <c r="S19" s="776"/>
      <c r="T19" s="776"/>
      <c r="U19" s="776"/>
      <c r="V19" s="776"/>
    </row>
    <row r="20" spans="1:22" s="251" customFormat="1" x14ac:dyDescent="0.2">
      <c r="A20" s="449" t="s">
        <v>1194</v>
      </c>
      <c r="B20" s="255"/>
      <c r="C20" s="256"/>
      <c r="D20" s="257" t="s">
        <v>858</v>
      </c>
      <c r="E20" s="253" t="s">
        <v>99</v>
      </c>
      <c r="F20" s="450">
        <v>4</v>
      </c>
      <c r="G20" s="774"/>
      <c r="H20" s="593">
        <f>G20*F20</f>
        <v>0</v>
      </c>
      <c r="I20" s="776"/>
      <c r="J20" s="776"/>
      <c r="K20" s="776"/>
      <c r="L20" s="776"/>
      <c r="M20" s="776"/>
      <c r="N20" s="776"/>
      <c r="O20" s="776"/>
      <c r="P20" s="776"/>
      <c r="Q20" s="776"/>
      <c r="R20" s="776"/>
      <c r="S20" s="776"/>
      <c r="T20" s="776"/>
      <c r="U20" s="776"/>
      <c r="V20" s="776"/>
    </row>
    <row r="21" spans="1:22" s="251" customFormat="1" x14ac:dyDescent="0.2">
      <c r="A21" s="449"/>
      <c r="B21" s="255"/>
      <c r="C21" s="256"/>
      <c r="D21" s="257"/>
      <c r="E21" s="253"/>
      <c r="F21" s="450"/>
      <c r="G21" s="774"/>
      <c r="H21" s="594"/>
      <c r="I21" s="776"/>
      <c r="J21" s="776"/>
      <c r="K21" s="776"/>
      <c r="L21" s="776"/>
      <c r="M21" s="776"/>
      <c r="N21" s="776"/>
      <c r="O21" s="776"/>
      <c r="P21" s="776"/>
      <c r="Q21" s="776"/>
      <c r="R21" s="776"/>
      <c r="S21" s="776"/>
      <c r="T21" s="776"/>
      <c r="U21" s="776"/>
      <c r="V21" s="776"/>
    </row>
    <row r="22" spans="1:22" s="251" customFormat="1" x14ac:dyDescent="0.2">
      <c r="A22" s="449" t="s">
        <v>1195</v>
      </c>
      <c r="B22" s="253"/>
      <c r="C22" s="258"/>
      <c r="D22" s="257" t="s">
        <v>859</v>
      </c>
      <c r="E22" s="253" t="s">
        <v>99</v>
      </c>
      <c r="F22" s="450">
        <v>4</v>
      </c>
      <c r="G22" s="774"/>
      <c r="H22" s="593">
        <f>G22*F22</f>
        <v>0</v>
      </c>
      <c r="I22" s="776"/>
      <c r="J22" s="776"/>
      <c r="K22" s="776"/>
      <c r="L22" s="776"/>
      <c r="M22" s="776"/>
      <c r="N22" s="776"/>
      <c r="O22" s="776"/>
      <c r="P22" s="776"/>
      <c r="Q22" s="776"/>
      <c r="R22" s="776"/>
      <c r="S22" s="776"/>
      <c r="T22" s="776"/>
      <c r="U22" s="776"/>
      <c r="V22" s="776"/>
    </row>
    <row r="23" spans="1:22" s="251" customFormat="1" x14ac:dyDescent="0.2">
      <c r="A23" s="449"/>
      <c r="B23" s="253"/>
      <c r="C23" s="254"/>
      <c r="D23" s="259"/>
      <c r="E23" s="248"/>
      <c r="F23" s="450"/>
      <c r="G23" s="774"/>
      <c r="H23" s="594"/>
      <c r="I23" s="776"/>
      <c r="J23" s="776"/>
      <c r="K23" s="776"/>
      <c r="L23" s="776"/>
      <c r="M23" s="776"/>
      <c r="N23" s="776"/>
      <c r="O23" s="776"/>
      <c r="P23" s="776"/>
      <c r="Q23" s="776"/>
      <c r="R23" s="776"/>
      <c r="S23" s="776"/>
      <c r="T23" s="776"/>
      <c r="U23" s="776"/>
      <c r="V23" s="776"/>
    </row>
    <row r="24" spans="1:22" s="251" customFormat="1" x14ac:dyDescent="0.2">
      <c r="A24" s="449" t="s">
        <v>1196</v>
      </c>
      <c r="B24" s="253" t="s">
        <v>860</v>
      </c>
      <c r="C24" s="254"/>
      <c r="D24" s="259" t="s">
        <v>861</v>
      </c>
      <c r="E24" s="248" t="s">
        <v>99</v>
      </c>
      <c r="F24" s="450">
        <v>13</v>
      </c>
      <c r="G24" s="774"/>
      <c r="H24" s="593">
        <f>G24*F24</f>
        <v>0</v>
      </c>
      <c r="I24" s="776"/>
      <c r="J24" s="776"/>
      <c r="K24" s="776"/>
      <c r="L24" s="776"/>
      <c r="M24" s="776"/>
      <c r="N24" s="776"/>
      <c r="O24" s="776"/>
      <c r="P24" s="776"/>
      <c r="Q24" s="776"/>
      <c r="R24" s="776"/>
      <c r="S24" s="776"/>
      <c r="T24" s="776"/>
      <c r="U24" s="776"/>
      <c r="V24" s="776"/>
    </row>
    <row r="25" spans="1:22" s="251" customFormat="1" x14ac:dyDescent="0.2">
      <c r="A25" s="449"/>
      <c r="B25" s="253"/>
      <c r="C25" s="254"/>
      <c r="D25" s="259"/>
      <c r="E25" s="248"/>
      <c r="F25" s="450"/>
      <c r="G25" s="774"/>
      <c r="H25" s="594"/>
      <c r="I25" s="776"/>
      <c r="J25" s="776"/>
      <c r="K25" s="776"/>
      <c r="L25" s="776"/>
      <c r="M25" s="776"/>
      <c r="N25" s="776"/>
      <c r="O25" s="776"/>
      <c r="P25" s="776"/>
      <c r="Q25" s="776"/>
      <c r="R25" s="776"/>
      <c r="S25" s="776"/>
      <c r="T25" s="776"/>
      <c r="U25" s="776"/>
      <c r="V25" s="776"/>
    </row>
    <row r="26" spans="1:22" s="251" customFormat="1" x14ac:dyDescent="0.2">
      <c r="A26" s="449"/>
      <c r="B26" s="249" t="s">
        <v>3</v>
      </c>
      <c r="C26" s="250"/>
      <c r="D26" s="259" t="s">
        <v>862</v>
      </c>
      <c r="E26" s="248"/>
      <c r="F26" s="450"/>
      <c r="G26" s="774"/>
      <c r="H26" s="594"/>
      <c r="I26" s="776"/>
      <c r="J26" s="776"/>
      <c r="K26" s="776"/>
      <c r="L26" s="776"/>
      <c r="M26" s="776"/>
      <c r="N26" s="776"/>
      <c r="O26" s="776"/>
      <c r="P26" s="776"/>
      <c r="Q26" s="776"/>
      <c r="R26" s="776"/>
      <c r="S26" s="776"/>
      <c r="T26" s="776"/>
      <c r="U26" s="776"/>
      <c r="V26" s="776"/>
    </row>
    <row r="27" spans="1:22" s="251" customFormat="1" x14ac:dyDescent="0.2">
      <c r="A27" s="449"/>
      <c r="B27" s="253"/>
      <c r="C27" s="254"/>
      <c r="D27" s="259"/>
      <c r="E27" s="248"/>
      <c r="F27" s="450"/>
      <c r="G27" s="774"/>
      <c r="H27" s="594"/>
      <c r="I27" s="776"/>
      <c r="J27" s="776"/>
      <c r="K27" s="776"/>
      <c r="L27" s="776"/>
      <c r="M27" s="776"/>
      <c r="N27" s="776"/>
      <c r="O27" s="776"/>
      <c r="P27" s="776"/>
      <c r="Q27" s="776"/>
      <c r="R27" s="776"/>
      <c r="S27" s="776"/>
      <c r="T27" s="776"/>
      <c r="U27" s="776"/>
      <c r="V27" s="776"/>
    </row>
    <row r="28" spans="1:22" s="251" customFormat="1" x14ac:dyDescent="0.2">
      <c r="A28" s="449"/>
      <c r="B28" s="253"/>
      <c r="C28" s="254"/>
      <c r="D28" s="447" t="s">
        <v>863</v>
      </c>
      <c r="E28" s="248"/>
      <c r="F28" s="450"/>
      <c r="G28" s="774"/>
      <c r="H28" s="594"/>
      <c r="I28" s="776"/>
      <c r="J28" s="776"/>
      <c r="K28" s="776"/>
      <c r="L28" s="776"/>
      <c r="M28" s="776"/>
      <c r="N28" s="776"/>
      <c r="O28" s="776"/>
      <c r="P28" s="776"/>
      <c r="Q28" s="776"/>
      <c r="R28" s="776"/>
      <c r="S28" s="776"/>
      <c r="T28" s="776"/>
      <c r="U28" s="776"/>
      <c r="V28" s="776"/>
    </row>
    <row r="29" spans="1:22" s="251" customFormat="1" ht="18" x14ac:dyDescent="0.2">
      <c r="A29" s="449" t="s">
        <v>1197</v>
      </c>
      <c r="B29" s="249"/>
      <c r="C29" s="250"/>
      <c r="D29" s="247" t="s">
        <v>864</v>
      </c>
      <c r="E29" s="248" t="s">
        <v>1089</v>
      </c>
      <c r="F29" s="450">
        <v>77</v>
      </c>
      <c r="G29" s="774"/>
      <c r="H29" s="593">
        <f>G29*F29</f>
        <v>0</v>
      </c>
      <c r="I29" s="776"/>
      <c r="J29" s="776"/>
      <c r="K29" s="776"/>
      <c r="L29" s="776"/>
      <c r="M29" s="776"/>
      <c r="N29" s="776"/>
      <c r="O29" s="776"/>
      <c r="P29" s="776"/>
      <c r="Q29" s="776"/>
      <c r="R29" s="776"/>
      <c r="S29" s="776"/>
      <c r="T29" s="776"/>
      <c r="U29" s="776"/>
      <c r="V29" s="776"/>
    </row>
    <row r="30" spans="1:22" s="251" customFormat="1" x14ac:dyDescent="0.2">
      <c r="A30" s="449"/>
      <c r="B30" s="253"/>
      <c r="C30" s="254"/>
      <c r="D30" s="259"/>
      <c r="E30" s="248"/>
      <c r="F30" s="450"/>
      <c r="G30" s="774"/>
      <c r="H30" s="594"/>
      <c r="I30" s="776"/>
      <c r="J30" s="776"/>
      <c r="K30" s="776"/>
      <c r="L30" s="776"/>
      <c r="M30" s="776"/>
      <c r="N30" s="776"/>
      <c r="O30" s="776"/>
      <c r="P30" s="776"/>
      <c r="Q30" s="776"/>
      <c r="R30" s="776"/>
      <c r="S30" s="776"/>
      <c r="T30" s="776"/>
      <c r="U30" s="776"/>
      <c r="V30" s="776"/>
    </row>
    <row r="31" spans="1:22" s="251" customFormat="1" ht="33" x14ac:dyDescent="0.2">
      <c r="A31" s="449"/>
      <c r="B31" s="253"/>
      <c r="C31" s="254"/>
      <c r="D31" s="247" t="s">
        <v>865</v>
      </c>
      <c r="E31" s="248"/>
      <c r="F31" s="450"/>
      <c r="G31" s="774"/>
      <c r="H31" s="594"/>
      <c r="I31" s="776"/>
      <c r="J31" s="776"/>
      <c r="K31" s="776"/>
      <c r="L31" s="776"/>
      <c r="M31" s="776"/>
      <c r="N31" s="776"/>
      <c r="O31" s="776"/>
      <c r="P31" s="776"/>
      <c r="Q31" s="776"/>
      <c r="R31" s="776"/>
      <c r="S31" s="776"/>
      <c r="T31" s="776"/>
      <c r="U31" s="776"/>
      <c r="V31" s="776"/>
    </row>
    <row r="32" spans="1:22" s="251" customFormat="1" x14ac:dyDescent="0.2">
      <c r="A32" s="449"/>
      <c r="B32" s="253"/>
      <c r="C32" s="254"/>
      <c r="D32" s="259"/>
      <c r="E32" s="248"/>
      <c r="F32" s="450"/>
      <c r="G32" s="774"/>
      <c r="H32" s="594"/>
      <c r="I32" s="776"/>
      <c r="J32" s="776"/>
      <c r="K32" s="776"/>
      <c r="L32" s="776"/>
      <c r="M32" s="776"/>
      <c r="N32" s="776"/>
      <c r="O32" s="776"/>
      <c r="P32" s="776"/>
      <c r="Q32" s="776"/>
      <c r="R32" s="776"/>
      <c r="S32" s="776"/>
      <c r="T32" s="776"/>
      <c r="U32" s="776"/>
      <c r="V32" s="776"/>
    </row>
    <row r="33" spans="1:22" s="251" customFormat="1" ht="33" x14ac:dyDescent="0.2">
      <c r="A33" s="449" t="s">
        <v>1198</v>
      </c>
      <c r="B33" s="253"/>
      <c r="C33" s="254"/>
      <c r="D33" s="247" t="s">
        <v>866</v>
      </c>
      <c r="E33" s="248" t="s">
        <v>1089</v>
      </c>
      <c r="F33" s="450">
        <v>0</v>
      </c>
      <c r="G33" s="774"/>
      <c r="H33" s="594" t="s">
        <v>69</v>
      </c>
      <c r="I33" s="776"/>
      <c r="J33" s="776"/>
      <c r="K33" s="776"/>
      <c r="L33" s="776"/>
      <c r="M33" s="776"/>
      <c r="N33" s="776"/>
      <c r="O33" s="776"/>
      <c r="P33" s="776"/>
      <c r="Q33" s="776"/>
      <c r="R33" s="776"/>
      <c r="S33" s="776"/>
      <c r="T33" s="776"/>
      <c r="U33" s="776"/>
      <c r="V33" s="776"/>
    </row>
    <row r="34" spans="1:22" s="251" customFormat="1" x14ac:dyDescent="0.2">
      <c r="A34" s="449"/>
      <c r="B34" s="253"/>
      <c r="C34" s="254"/>
      <c r="D34" s="259"/>
      <c r="E34" s="248"/>
      <c r="F34" s="450"/>
      <c r="G34" s="774"/>
      <c r="H34" s="594"/>
      <c r="I34" s="776"/>
      <c r="J34" s="776"/>
      <c r="K34" s="776"/>
      <c r="L34" s="776"/>
      <c r="M34" s="776"/>
      <c r="N34" s="776"/>
      <c r="O34" s="776"/>
      <c r="P34" s="776"/>
      <c r="Q34" s="776"/>
      <c r="R34" s="776"/>
      <c r="S34" s="776"/>
      <c r="T34" s="776"/>
      <c r="U34" s="776"/>
      <c r="V34" s="776"/>
    </row>
    <row r="35" spans="1:22" s="251" customFormat="1" ht="33" x14ac:dyDescent="0.2">
      <c r="A35" s="449" t="s">
        <v>1199</v>
      </c>
      <c r="B35" s="253"/>
      <c r="C35" s="254"/>
      <c r="D35" s="247" t="s">
        <v>867</v>
      </c>
      <c r="E35" s="248" t="s">
        <v>1089</v>
      </c>
      <c r="F35" s="450">
        <v>0</v>
      </c>
      <c r="G35" s="774"/>
      <c r="H35" s="594" t="s">
        <v>69</v>
      </c>
      <c r="I35" s="776"/>
      <c r="J35" s="776"/>
      <c r="K35" s="776"/>
      <c r="L35" s="776"/>
      <c r="M35" s="776"/>
      <c r="N35" s="776"/>
      <c r="O35" s="776"/>
      <c r="P35" s="776"/>
      <c r="Q35" s="776"/>
      <c r="R35" s="776"/>
      <c r="S35" s="776"/>
      <c r="T35" s="776"/>
      <c r="U35" s="776"/>
      <c r="V35" s="776"/>
    </row>
    <row r="36" spans="1:22" s="251" customFormat="1" x14ac:dyDescent="0.2">
      <c r="A36" s="449"/>
      <c r="B36" s="253"/>
      <c r="C36" s="254"/>
      <c r="D36" s="259"/>
      <c r="E36" s="248"/>
      <c r="F36" s="450"/>
      <c r="G36" s="774"/>
      <c r="H36" s="594"/>
      <c r="I36" s="776"/>
      <c r="J36" s="776"/>
      <c r="K36" s="776"/>
      <c r="L36" s="776"/>
      <c r="M36" s="776"/>
      <c r="N36" s="776"/>
      <c r="O36" s="776"/>
      <c r="P36" s="776"/>
      <c r="Q36" s="776"/>
      <c r="R36" s="776"/>
      <c r="S36" s="776"/>
      <c r="T36" s="776"/>
      <c r="U36" s="776"/>
      <c r="V36" s="776"/>
    </row>
    <row r="37" spans="1:22" s="251" customFormat="1" ht="18" x14ac:dyDescent="0.2">
      <c r="A37" s="449" t="s">
        <v>1200</v>
      </c>
      <c r="B37" s="253"/>
      <c r="C37" s="254"/>
      <c r="D37" s="247" t="s">
        <v>868</v>
      </c>
      <c r="E37" s="248" t="s">
        <v>1089</v>
      </c>
      <c r="F37" s="450">
        <v>0</v>
      </c>
      <c r="G37" s="774"/>
      <c r="H37" s="594" t="s">
        <v>69</v>
      </c>
      <c r="I37" s="776"/>
      <c r="J37" s="776"/>
      <c r="K37" s="776"/>
      <c r="L37" s="776"/>
      <c r="M37" s="776"/>
      <c r="N37" s="776"/>
      <c r="O37" s="776"/>
      <c r="P37" s="776"/>
      <c r="Q37" s="776"/>
      <c r="R37" s="776"/>
      <c r="S37" s="776"/>
      <c r="T37" s="776"/>
      <c r="U37" s="776"/>
      <c r="V37" s="776"/>
    </row>
    <row r="38" spans="1:22" x14ac:dyDescent="0.2">
      <c r="A38" s="439"/>
      <c r="B38" s="20"/>
      <c r="C38" s="19"/>
      <c r="D38" s="19"/>
      <c r="E38" s="22"/>
      <c r="F38" s="432"/>
      <c r="G38" s="768"/>
      <c r="H38" s="596"/>
    </row>
    <row r="39" spans="1:22" s="12" customFormat="1" x14ac:dyDescent="0.2">
      <c r="A39" s="439"/>
      <c r="B39" s="20"/>
      <c r="C39" s="19"/>
      <c r="D39" s="19"/>
      <c r="E39" s="22"/>
      <c r="F39" s="432"/>
      <c r="G39" s="768"/>
      <c r="H39" s="564"/>
      <c r="I39" s="765"/>
      <c r="J39" s="765"/>
      <c r="K39" s="765"/>
      <c r="L39" s="765"/>
      <c r="M39" s="765"/>
      <c r="N39" s="765"/>
      <c r="O39" s="765"/>
      <c r="P39" s="765"/>
      <c r="Q39" s="765"/>
      <c r="R39" s="765"/>
      <c r="S39" s="765"/>
      <c r="T39" s="765"/>
      <c r="U39" s="765"/>
      <c r="V39" s="765"/>
    </row>
    <row r="40" spans="1:22" s="12" customFormat="1" x14ac:dyDescent="0.2">
      <c r="A40" s="439"/>
      <c r="B40" s="20"/>
      <c r="C40" s="19"/>
      <c r="D40" s="19"/>
      <c r="E40" s="22"/>
      <c r="F40" s="432"/>
      <c r="G40" s="768"/>
      <c r="H40" s="564"/>
      <c r="I40" s="765"/>
      <c r="J40" s="765"/>
      <c r="K40" s="765"/>
      <c r="L40" s="765"/>
      <c r="M40" s="765"/>
      <c r="N40" s="765"/>
      <c r="O40" s="765"/>
      <c r="P40" s="765"/>
      <c r="Q40" s="765"/>
      <c r="R40" s="765"/>
      <c r="S40" s="765"/>
      <c r="T40" s="765"/>
      <c r="U40" s="765"/>
      <c r="V40" s="765"/>
    </row>
    <row r="41" spans="1:22" s="12" customFormat="1" x14ac:dyDescent="0.2">
      <c r="A41" s="439"/>
      <c r="B41" s="20"/>
      <c r="C41" s="19"/>
      <c r="D41" s="19"/>
      <c r="E41" s="22"/>
      <c r="F41" s="432"/>
      <c r="G41" s="768"/>
      <c r="H41" s="564"/>
      <c r="I41" s="765"/>
      <c r="J41" s="765"/>
      <c r="K41" s="765"/>
      <c r="L41" s="765"/>
      <c r="M41" s="765"/>
      <c r="N41" s="765"/>
      <c r="O41" s="765"/>
      <c r="P41" s="765"/>
      <c r="Q41" s="765"/>
      <c r="R41" s="765"/>
      <c r="S41" s="765"/>
      <c r="T41" s="765"/>
      <c r="U41" s="765"/>
      <c r="V41" s="765"/>
    </row>
    <row r="42" spans="1:22" s="12" customFormat="1" x14ac:dyDescent="0.2">
      <c r="A42" s="439"/>
      <c r="B42" s="20"/>
      <c r="C42" s="19"/>
      <c r="D42" s="19"/>
      <c r="E42" s="22"/>
      <c r="F42" s="432"/>
      <c r="G42" s="768"/>
      <c r="H42" s="564"/>
      <c r="I42" s="765"/>
      <c r="J42" s="765"/>
      <c r="K42" s="765"/>
      <c r="L42" s="765"/>
      <c r="M42" s="765"/>
      <c r="N42" s="765"/>
      <c r="O42" s="765"/>
      <c r="P42" s="765"/>
      <c r="Q42" s="765"/>
      <c r="R42" s="765"/>
      <c r="S42" s="765"/>
      <c r="T42" s="765"/>
      <c r="U42" s="765"/>
      <c r="V42" s="765"/>
    </row>
    <row r="43" spans="1:22" s="12" customFormat="1" x14ac:dyDescent="0.2">
      <c r="A43" s="439"/>
      <c r="B43" s="20"/>
      <c r="C43" s="19"/>
      <c r="D43" s="19"/>
      <c r="E43" s="22"/>
      <c r="F43" s="436"/>
      <c r="G43" s="768"/>
      <c r="H43" s="564"/>
      <c r="I43" s="765"/>
      <c r="J43" s="765"/>
      <c r="K43" s="765"/>
      <c r="L43" s="765"/>
      <c r="M43" s="765"/>
      <c r="N43" s="765"/>
      <c r="O43" s="765"/>
      <c r="P43" s="765"/>
      <c r="Q43" s="765"/>
      <c r="R43" s="765"/>
      <c r="S43" s="765"/>
      <c r="T43" s="765"/>
      <c r="U43" s="765"/>
      <c r="V43" s="765"/>
    </row>
    <row r="44" spans="1:22" s="12" customFormat="1" x14ac:dyDescent="0.2">
      <c r="A44" s="829" t="s">
        <v>1153</v>
      </c>
      <c r="B44" s="830"/>
      <c r="C44" s="830"/>
      <c r="D44" s="830"/>
      <c r="E44" s="830"/>
      <c r="F44" s="830"/>
      <c r="G44" s="831"/>
      <c r="H44" s="566"/>
      <c r="I44" s="765"/>
      <c r="J44" s="765"/>
      <c r="K44" s="765"/>
      <c r="L44" s="765"/>
      <c r="M44" s="765"/>
      <c r="N44" s="765"/>
      <c r="O44" s="765"/>
      <c r="P44" s="765"/>
      <c r="Q44" s="765"/>
      <c r="R44" s="765"/>
      <c r="S44" s="765"/>
      <c r="T44" s="765"/>
      <c r="U44" s="765"/>
      <c r="V44" s="765"/>
    </row>
    <row r="45" spans="1:22" s="14" customFormat="1" ht="17.25" thickBot="1" x14ac:dyDescent="0.25">
      <c r="A45" s="832"/>
      <c r="B45" s="833"/>
      <c r="C45" s="833"/>
      <c r="D45" s="833"/>
      <c r="E45" s="833"/>
      <c r="F45" s="833"/>
      <c r="G45" s="834"/>
      <c r="H45" s="567">
        <f>SUM(H9:H44)</f>
        <v>0</v>
      </c>
      <c r="I45" s="763"/>
      <c r="J45" s="763"/>
      <c r="K45" s="763"/>
      <c r="L45" s="763"/>
      <c r="M45" s="763"/>
      <c r="N45" s="763"/>
      <c r="O45" s="763"/>
      <c r="P45" s="763"/>
      <c r="Q45" s="763"/>
      <c r="R45" s="763"/>
      <c r="S45" s="763"/>
      <c r="T45" s="763"/>
      <c r="U45" s="763"/>
      <c r="V45" s="763"/>
    </row>
    <row r="46" spans="1:22" ht="17.25" thickTop="1" x14ac:dyDescent="0.2"/>
  </sheetData>
  <sheetProtection algorithmName="SHA-512" hashValue="0+iLzMSl2YqI7MH4HkKkqEGC+AC4dSNj3nC/VDG8lD1U8lIeBH0GEwAPNYYP6vGkWtnJN+ITNSQzH6TyyyEn0A==" saltValue="InHTsEKrXj7NUFG5POSrqQ==" spinCount="100000" sheet="1" objects="1" scenarios="1" selectLockedCells="1"/>
  <mergeCells count="2">
    <mergeCell ref="A3:H3"/>
    <mergeCell ref="A44:G45"/>
  </mergeCells>
  <conditionalFormatting sqref="H1:H1048576">
    <cfRule type="containsText" dxfId="2" priority="1" operator="containsText" text="Rate Only">
      <formula>NOT(ISERROR(SEARCH("Rate Only",H1)))</formula>
    </cfRule>
  </conditionalFormatting>
  <printOptions horizontalCentered="1"/>
  <pageMargins left="0.62992125984251968" right="0.62992125984251968" top="0.55118110236220474" bottom="0.59055118110236227" header="0.31496062992125984" footer="0.31496062992125984"/>
  <pageSetup paperSize="9" scale="85" firstPageNumber="153" orientation="portrait" useFirstPageNumber="1" horizontalDpi="1200" verticalDpi="1200"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27</vt:i4>
      </vt:variant>
    </vt:vector>
  </HeadingPairs>
  <TitlesOfParts>
    <vt:vector size="44" baseType="lpstr">
      <vt:lpstr>Section A - P&amp;G's</vt:lpstr>
      <vt:lpstr>Section B - Pipeline</vt:lpstr>
      <vt:lpstr>Section C - Chambers</vt:lpstr>
      <vt:lpstr>Section D - Mechanical </vt:lpstr>
      <vt:lpstr>Section E - Sewer Connection</vt:lpstr>
      <vt:lpstr> F1 - Site Clearance </vt:lpstr>
      <vt:lpstr>F2 - Earthworks (Small Works)</vt:lpstr>
      <vt:lpstr>F3 - Earthworks (Pipe Trenhes)</vt:lpstr>
      <vt:lpstr>F4 Earthworks (ROADS, SUBGRADE)</vt:lpstr>
      <vt:lpstr>F5 - Constrete (Structural)</vt:lpstr>
      <vt:lpstr>F6Precast Concrete (Structural)</vt:lpstr>
      <vt:lpstr>F7 - Structural Steelwork</vt:lpstr>
      <vt:lpstr>F8 - Subbase </vt:lpstr>
      <vt:lpstr>F9 - Kerbing</vt:lpstr>
      <vt:lpstr>F10 Miscellaneous</vt:lpstr>
      <vt:lpstr>Provisional Sums</vt:lpstr>
      <vt:lpstr>Summary</vt:lpstr>
      <vt:lpstr>' F1 - Site Clearance '!Print_Area</vt:lpstr>
      <vt:lpstr>'F10 Miscellaneous'!Print_Area</vt:lpstr>
      <vt:lpstr>'F2 - Earthworks (Small Works)'!Print_Area</vt:lpstr>
      <vt:lpstr>'F3 - Earthworks (Pipe Trenhes)'!Print_Area</vt:lpstr>
      <vt:lpstr>'F4 Earthworks (ROADS, SUBGRADE)'!Print_Area</vt:lpstr>
      <vt:lpstr>'F5 - Constrete (Structural)'!Print_Area</vt:lpstr>
      <vt:lpstr>'F6Precast Concrete (Structural)'!Print_Area</vt:lpstr>
      <vt:lpstr>'F7 - Structural Steelwork'!Print_Area</vt:lpstr>
      <vt:lpstr>'F8 - Subbase '!Print_Area</vt:lpstr>
      <vt:lpstr>'F9 - Kerbing'!Print_Area</vt:lpstr>
      <vt:lpstr>'Provisional Sums'!Print_Area</vt:lpstr>
      <vt:lpstr>'Section A - P&amp;G''s'!Print_Area</vt:lpstr>
      <vt:lpstr>'Section B - Pipeline'!Print_Area</vt:lpstr>
      <vt:lpstr>'Section C - Chambers'!Print_Area</vt:lpstr>
      <vt:lpstr>'Section D - Mechanical '!Print_Area</vt:lpstr>
      <vt:lpstr>'Section E - Sewer Connection'!Print_Area</vt:lpstr>
      <vt:lpstr>Summary!Print_Area</vt:lpstr>
      <vt:lpstr>'F3 - Earthworks (Pipe Trenhes)'!Print_Titles</vt:lpstr>
      <vt:lpstr>'F4 Earthworks (ROADS, SUBGRADE)'!Print_Titles</vt:lpstr>
      <vt:lpstr>'F5 - Constrete (Structural)'!Print_Titles</vt:lpstr>
      <vt:lpstr>'F6Precast Concrete (Structural)'!Print_Titles</vt:lpstr>
      <vt:lpstr>'F7 - Structural Steelwork'!Print_Titles</vt:lpstr>
      <vt:lpstr>'Provisional Sums'!Print_Titles</vt:lpstr>
      <vt:lpstr>'Section A - P&amp;G''s'!Print_Titles</vt:lpstr>
      <vt:lpstr>'Section B - Pipeline'!Print_Titles</vt:lpstr>
      <vt:lpstr>'Section C - Chambers'!Print_Titles</vt:lpstr>
      <vt:lpstr>'Section E - Sewer Connection'!Print_Titles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Proper</dc:creator>
  <cp:lastModifiedBy>Ofentse Matsose</cp:lastModifiedBy>
  <cp:lastPrinted>2021-05-07T10:22:08Z</cp:lastPrinted>
  <dcterms:created xsi:type="dcterms:W3CDTF">2009-11-30T07:01:13Z</dcterms:created>
  <dcterms:modified xsi:type="dcterms:W3CDTF">2021-05-13T09:00:32Z</dcterms:modified>
</cp:coreProperties>
</file>