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0730" windowHeight="11160" tabRatio="602"/>
  </bookViews>
  <sheets>
    <sheet name="Sewerage Devlpment Contrib 1" sheetId="10" r:id="rId1"/>
    <sheet name="Sewerage per Land use Type " sheetId="12" r:id="rId2"/>
    <sheet name="Sewerage Annual Increase" sheetId="29" r:id="rId3"/>
    <sheet name="Water Develpment Contrib 1 " sheetId="14" r:id="rId4"/>
    <sheet name="Water per Land use Type" sheetId="16" r:id="rId5"/>
    <sheet name="Water Annual Increase" sheetId="30" r:id="rId6"/>
  </sheets>
  <definedNames>
    <definedName name="_xlnm.Print_Area" localSheetId="5">'Water Annual Increase'!$A$1:$G$26</definedName>
    <definedName name="_xlnm.Print_Area" localSheetId="3">'Water Develpment Contrib 1 '!$A$1:$Q$43</definedName>
    <definedName name="_xlnm.Print_Area" localSheetId="4">'Water per Land use Type'!$A$1:$I$43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1" i="10" l="1"/>
  <c r="M31" i="14"/>
  <c r="H33" i="10"/>
  <c r="I33" i="10"/>
  <c r="J33" i="10"/>
  <c r="K33" i="10"/>
  <c r="H21" i="10"/>
  <c r="I21" i="10"/>
  <c r="J21" i="10"/>
  <c r="K21" i="10"/>
  <c r="L21" i="10"/>
  <c r="G21" i="10"/>
  <c r="M19" i="10"/>
  <c r="M35" i="10" s="1"/>
  <c r="K33" i="14"/>
  <c r="K21" i="14"/>
  <c r="L33" i="10"/>
  <c r="G33" i="10"/>
  <c r="M19" i="14"/>
  <c r="M35" i="14" s="1"/>
  <c r="H33" i="14"/>
  <c r="I33" i="14"/>
  <c r="J33" i="14"/>
  <c r="L33" i="14"/>
  <c r="G33" i="14"/>
  <c r="H21" i="14"/>
  <c r="I21" i="14"/>
  <c r="J21" i="14"/>
  <c r="L21" i="14"/>
  <c r="G21" i="14"/>
  <c r="D35" i="14"/>
  <c r="E35" i="14"/>
  <c r="F35" i="14"/>
  <c r="C35" i="14"/>
  <c r="D35" i="10"/>
  <c r="E35" i="10"/>
  <c r="F35" i="10"/>
  <c r="C35" i="10"/>
  <c r="K35" i="14" l="1"/>
  <c r="H35" i="10"/>
  <c r="L35" i="10"/>
  <c r="K35" i="10"/>
  <c r="J35" i="10"/>
  <c r="I35" i="10"/>
  <c r="G35" i="10"/>
  <c r="J35" i="14"/>
  <c r="G35" i="14"/>
  <c r="L35" i="14"/>
  <c r="H35" i="14"/>
  <c r="I35" i="14"/>
  <c r="G14" i="29"/>
  <c r="G14" i="30"/>
  <c r="E10" i="29" l="1"/>
  <c r="F10" i="29" s="1"/>
  <c r="G10" i="29" s="1"/>
  <c r="G16" i="29"/>
  <c r="E10" i="30"/>
  <c r="F10" i="30" s="1"/>
  <c r="G10" i="30" s="1"/>
  <c r="G16" i="30"/>
  <c r="G10" i="14" l="1"/>
  <c r="G37" i="14" s="1"/>
  <c r="K10" i="14"/>
  <c r="K37" i="14" s="1"/>
  <c r="L10" i="14"/>
  <c r="L37" i="14" s="1"/>
  <c r="I10" i="14"/>
  <c r="I37" i="14" s="1"/>
  <c r="H10" i="14"/>
  <c r="H37" i="14" s="1"/>
  <c r="D10" i="10"/>
  <c r="J10" i="10"/>
  <c r="J37" i="10" s="1"/>
  <c r="K10" i="10"/>
  <c r="K37" i="10" s="1"/>
  <c r="L10" i="10"/>
  <c r="L37" i="10" s="1"/>
  <c r="C10" i="10"/>
  <c r="C37" i="10" s="1"/>
  <c r="M10" i="10"/>
  <c r="M37" i="10" s="1"/>
  <c r="J10" i="14"/>
  <c r="J37" i="14" s="1"/>
  <c r="E10" i="14"/>
  <c r="E37" i="14" s="1"/>
  <c r="D10" i="14"/>
  <c r="D37" i="14" s="1"/>
  <c r="F10" i="14"/>
  <c r="F37" i="14" s="1"/>
  <c r="C10" i="14"/>
  <c r="C37" i="14" s="1"/>
  <c r="M10" i="14"/>
  <c r="M37" i="14" s="1"/>
  <c r="E10" i="10" l="1"/>
  <c r="D37" i="10"/>
  <c r="N37" i="14"/>
  <c r="F10" i="10" l="1"/>
  <c r="E37" i="10"/>
  <c r="G10" i="10" l="1"/>
  <c r="F37" i="10"/>
  <c r="H10" i="10" l="1"/>
  <c r="G37" i="10"/>
  <c r="I10" i="10" l="1"/>
  <c r="I37" i="10" s="1"/>
  <c r="N37" i="10" s="1"/>
  <c r="H37" i="10"/>
</calcChain>
</file>

<file path=xl/comments1.xml><?xml version="1.0" encoding="utf-8"?>
<comments xmlns="http://schemas.openxmlformats.org/spreadsheetml/2006/main">
  <authors>
    <author>tc={AB620F5D-B99E-436E-B56E-0173A8E3FDD7}</author>
    <author>tc={B43A926B-87A1-4156-B0D2-4F2324AA2B19}</author>
  </authors>
  <commentList>
    <comment ref="M19" authorId="0" shapeId="0">
      <text>
        <r>
          <rPr>
            <sz val="10"/>
            <rFont val="Arial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Dependent on Area</t>
        </r>
      </text>
    </comment>
    <comment ref="M31" authorId="1" shapeId="0">
      <text>
        <r>
          <rPr>
            <sz val="10"/>
            <rFont val="Arial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Dependent on Area</t>
        </r>
      </text>
    </comment>
  </commentList>
</comments>
</file>

<file path=xl/comments2.xml><?xml version="1.0" encoding="utf-8"?>
<comments xmlns="http://schemas.openxmlformats.org/spreadsheetml/2006/main">
  <authors>
    <author>tc={252F1088-2238-4B8A-A9FF-223C2F50B1E6}</author>
    <author>tc={EB157258-40D1-4D6F-BC2D-CAE5DB6CAE30}</author>
  </authors>
  <commentList>
    <comment ref="M19" authorId="0" shapeId="0">
      <text>
        <r>
          <rPr>
            <sz val="10"/>
            <rFont val="Arial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Dependent on Area</t>
        </r>
      </text>
    </comment>
    <comment ref="M31" authorId="1" shapeId="0">
      <text>
        <r>
          <rPr>
            <sz val="10"/>
            <rFont val="Arial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Dependent on Area</t>
        </r>
      </text>
    </comment>
  </commentList>
</comments>
</file>

<file path=xl/sharedStrings.xml><?xml version="1.0" encoding="utf-8"?>
<sst xmlns="http://schemas.openxmlformats.org/spreadsheetml/2006/main" count="276" uniqueCount="140">
  <si>
    <t>Sewerage - Guideline capacity requirements per land use type</t>
  </si>
  <si>
    <t xml:space="preserve">Water supply - Guideline potential daily water requirement per land use type </t>
  </si>
  <si>
    <t>Base year</t>
  </si>
  <si>
    <t>Base year + 1</t>
  </si>
  <si>
    <t>Base year + 2</t>
  </si>
  <si>
    <t>Base year + 3</t>
  </si>
  <si>
    <t>Base year + 4</t>
  </si>
  <si>
    <t>Year for which the development contribution is calculated</t>
  </si>
  <si>
    <t>Data to be provided by the municipality when assets are revalued</t>
  </si>
  <si>
    <t>kℓ/d = kilolitre per day</t>
  </si>
  <si>
    <t xml:space="preserve">Rand </t>
  </si>
  <si>
    <t>Increase factor for the year for which the development contribution is calculated (taken from A above)</t>
  </si>
  <si>
    <t>A - Increase factor</t>
  </si>
  <si>
    <t xml:space="preserve">B - Cost per per kℓ/day for the year for which the development contribution is calculated </t>
  </si>
  <si>
    <t>Sewerage - Annual increase in cost per kℓ/day</t>
  </si>
  <si>
    <t xml:space="preserve">Cost per kℓ/day for the year for which the development contribution is calculated </t>
  </si>
  <si>
    <t>R/kℓ/d</t>
  </si>
  <si>
    <t>Cost of capacity per kℓ/d of average daily water demand  for:</t>
  </si>
  <si>
    <t>Sewerage - Development contribution for an increase in the capacity for a premises</t>
  </si>
  <si>
    <t>kℓ/d of average daily flow</t>
  </si>
  <si>
    <t>Land Use Type</t>
  </si>
  <si>
    <t>Cost of capacity per kℓ/d of average daily flow for:</t>
  </si>
  <si>
    <t xml:space="preserve">A Development  Contribution per land use type for sewage/wastewater </t>
  </si>
  <si>
    <r>
      <t>kℓ/d/100 m</t>
    </r>
    <r>
      <rPr>
        <vertAlign val="superscript"/>
        <sz val="10"/>
        <rFont val="Arial"/>
        <family val="2"/>
      </rPr>
      <t>2 of floor area permitted by the FAR</t>
    </r>
  </si>
  <si>
    <r>
      <t>kℓ/d/100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of floor area permitted by the FAR</t>
    </r>
  </si>
  <si>
    <t>kℓ/d/erf</t>
  </si>
  <si>
    <t>kℓ/d/unit</t>
  </si>
  <si>
    <t>kℓ/d/100m2 = kilolitre per day per one hundred square metres</t>
  </si>
  <si>
    <t>kℓ/d/m2 = kilolitre per day per square metre</t>
  </si>
  <si>
    <t>Unit of measure</t>
  </si>
  <si>
    <t>Mogale City Local Municipality</t>
  </si>
  <si>
    <t>Land use</t>
  </si>
  <si>
    <t>Residential 1</t>
  </si>
  <si>
    <t>Residential 2</t>
  </si>
  <si>
    <t>Residential 3</t>
  </si>
  <si>
    <t>Residential 4</t>
  </si>
  <si>
    <t>Business 1</t>
  </si>
  <si>
    <t>Business 2</t>
  </si>
  <si>
    <t>Business 3</t>
  </si>
  <si>
    <t>Res 1</t>
  </si>
  <si>
    <t>Res 2</t>
  </si>
  <si>
    <t>Res 3</t>
  </si>
  <si>
    <t>Bus 1</t>
  </si>
  <si>
    <t>Bus 3</t>
  </si>
  <si>
    <t>Industrial</t>
  </si>
  <si>
    <t>R</t>
  </si>
  <si>
    <t>Guideline Capacity Requirement per Unit of Measure</t>
  </si>
  <si>
    <t xml:space="preserve">Guideline Capacity Requirement per Unit of Measure </t>
  </si>
  <si>
    <t>Maximum FAR. / Maximum Number of Dwelling Units (Units)</t>
  </si>
  <si>
    <t>1 unit/erf</t>
  </si>
  <si>
    <t>FAR:  1.5</t>
  </si>
  <si>
    <t xml:space="preserve">20 units/ha </t>
  </si>
  <si>
    <t>FAR:  2.0</t>
  </si>
  <si>
    <t>44 units/ha</t>
  </si>
  <si>
    <t>FAR:  0.8</t>
  </si>
  <si>
    <t>64 units/ha</t>
  </si>
  <si>
    <t>Schools Churches</t>
  </si>
  <si>
    <t>Government</t>
  </si>
  <si>
    <t>Municipal</t>
  </si>
  <si>
    <t>Institutions</t>
  </si>
  <si>
    <t xml:space="preserve">Old aged homes </t>
  </si>
  <si>
    <t>Hospitals (medical facilities)</t>
  </si>
  <si>
    <t>Residences</t>
  </si>
  <si>
    <t>Hostels</t>
  </si>
  <si>
    <t>FAR:  5.0</t>
  </si>
  <si>
    <t>Commercial (storage and warehousing)</t>
  </si>
  <si>
    <t>Development  Contribution per land use type</t>
  </si>
  <si>
    <t>No. = number</t>
  </si>
  <si>
    <t>m2 = square metre</t>
  </si>
  <si>
    <t>d = day</t>
  </si>
  <si>
    <t>Land use types</t>
  </si>
  <si>
    <t>Data to be provided from time to time by the municipality</t>
  </si>
  <si>
    <t>Development contribution for engineering services</t>
  </si>
  <si>
    <t>Information from application</t>
  </si>
  <si>
    <t>Calculation in this sheet</t>
  </si>
  <si>
    <t>Calculation from another sheet or transferred to another sheet</t>
  </si>
  <si>
    <t>FAR = floor area ratio</t>
  </si>
  <si>
    <t>Component of the development contribution</t>
  </si>
  <si>
    <t>erf = stand</t>
  </si>
  <si>
    <t>ha = hectare</t>
  </si>
  <si>
    <r>
      <t>Water supply - Annual increase in cost per k</t>
    </r>
    <r>
      <rPr>
        <b/>
        <sz val="14"/>
        <rFont val="Calibri"/>
        <family val="2"/>
      </rPr>
      <t>ℓ</t>
    </r>
    <r>
      <rPr>
        <b/>
        <sz val="14"/>
        <rFont val="Arial"/>
        <family val="2"/>
      </rPr>
      <t>/day</t>
    </r>
  </si>
  <si>
    <r>
      <t>kℓ/d/100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of floor area permitted by the FAR</t>
    </r>
  </si>
  <si>
    <t>Res 4</t>
  </si>
  <si>
    <t>Zoning</t>
  </si>
  <si>
    <t>Industrial 1</t>
  </si>
  <si>
    <t>Agricultural Residential</t>
  </si>
  <si>
    <t>Residential 5</t>
  </si>
  <si>
    <t xml:space="preserve">20- 40 units/ha </t>
  </si>
  <si>
    <t>41-60 units/ha</t>
  </si>
  <si>
    <t>61 units/ha</t>
  </si>
  <si>
    <t xml:space="preserve">Transitional Residential </t>
  </si>
  <si>
    <t>1 unit/ agricultural holding</t>
  </si>
  <si>
    <t>n/a</t>
  </si>
  <si>
    <t>determined by municipality</t>
  </si>
  <si>
    <t>approved by municipality by means of SDP</t>
  </si>
  <si>
    <t>FAR:  2.0 (Residential use, hotel, service industry, commercial use)</t>
  </si>
  <si>
    <t>FAR:  5.0 (shops, office use)</t>
  </si>
  <si>
    <t>FAR:  1.0</t>
  </si>
  <si>
    <t>1 July 2021 to 30 June 2022</t>
  </si>
  <si>
    <t>1 July 2022 to 30 June 2023</t>
  </si>
  <si>
    <t>1 July  2023 to 30  June 2024</t>
  </si>
  <si>
    <t>1 July 2024 to 30 June  2025</t>
  </si>
  <si>
    <t>1 July 2025 to 30 June 2026</t>
  </si>
  <si>
    <r>
      <t>Application</t>
    </r>
    <r>
      <rPr>
        <b/>
        <sz val="10"/>
        <rFont val="Arial"/>
        <family val="2"/>
      </rPr>
      <t xml:space="preserve">:      Capacity for which the application is lodged for the premises (B) </t>
    </r>
  </si>
  <si>
    <t>Change in capacity as a result of the application  (B)-(C)=(D)</t>
  </si>
  <si>
    <t>R (Incl Vat @ 15%)</t>
  </si>
  <si>
    <r>
      <t xml:space="preserve">external and internal services </t>
    </r>
    <r>
      <rPr>
        <b/>
        <sz val="10"/>
        <rFont val="Arial"/>
        <family val="2"/>
      </rPr>
      <t>(A)</t>
    </r>
  </si>
  <si>
    <t>For sewage/wastewater treatment works capacity</t>
  </si>
  <si>
    <r>
      <t>Application</t>
    </r>
    <r>
      <rPr>
        <b/>
        <sz val="10"/>
        <rFont val="Arial"/>
        <family val="2"/>
      </rPr>
      <t xml:space="preserve">:      Capacity for which application is lodged for the premises (B) </t>
    </r>
  </si>
  <si>
    <r>
      <t>Existing allocation</t>
    </r>
    <r>
      <rPr>
        <b/>
        <sz val="10"/>
        <rFont val="Arial"/>
        <family val="2"/>
      </rPr>
      <t xml:space="preserve">:   Capacity that is currently applicable for the premises (C) </t>
    </r>
  </si>
  <si>
    <t>Change in capacity as a result of the application for sewage/effluent (B)-(C) =(D)</t>
  </si>
  <si>
    <t xml:space="preserve">Bus 2 </t>
  </si>
  <si>
    <t>Rand (Incl Vat @15%)</t>
  </si>
  <si>
    <t>TOTAL DEVELOPMENT CONTRIBUTION FOR WATER SUPPLY SERVICES/UNIT  (excl Vat)</t>
  </si>
  <si>
    <t xml:space="preserve">Base year </t>
  </si>
  <si>
    <t xml:space="preserve">Exising allocation:   Capacity that is currently applicable for the premises (C) </t>
  </si>
  <si>
    <t>Water supply - Development contribution for an increase in the capacity for a premises/Rezoning</t>
  </si>
  <si>
    <t>&lt;=2ha,15kl/day</t>
  </si>
  <si>
    <t>&gt;2ha&lt;=10ha&gt;12.5kl/day</t>
  </si>
  <si>
    <t>&gt;10ha=10kl/day</t>
  </si>
  <si>
    <t>Parks and Sports Grounds</t>
  </si>
  <si>
    <t>Parks and Sport Grounds</t>
  </si>
  <si>
    <t>&gt;2ha&lt;=10ha&gt;10kℓ/day</t>
  </si>
  <si>
    <t>&lt;=2ha,12kℓ/day</t>
  </si>
  <si>
    <t>&gt;10ha=8kℓ/day</t>
  </si>
  <si>
    <t>Bus 2</t>
  </si>
  <si>
    <t xml:space="preserve">FAR </t>
  </si>
  <si>
    <t>Area in Hectors</t>
  </si>
  <si>
    <t>Area in Hectors (Application)</t>
  </si>
  <si>
    <t>FAR</t>
  </si>
  <si>
    <t>No of Units and/or equivalent  Area (100m2)</t>
  </si>
  <si>
    <t>No of Units and/or equivalent Area (100m2)</t>
  </si>
  <si>
    <t>Commercial, Industrial</t>
  </si>
  <si>
    <t>Area in Hectors (Existing Allocation)</t>
  </si>
  <si>
    <t>Educational, Institutional, Municipal, Government</t>
  </si>
  <si>
    <t>R/kℓ/d =Rand per kilolitre per day</t>
  </si>
  <si>
    <t>New Application</t>
  </si>
  <si>
    <t>Existing Allocation</t>
  </si>
  <si>
    <t>Old Age Homes, Hospitals, Residences,Hostels</t>
  </si>
  <si>
    <t xml:space="preserve">TOTAL DEVELOPMENT CONTRIBUTION  SEWERAGE/WASTEWATER SERVICES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</si>
</sst>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0.0"/>
    <numFmt numFmtId="166" formatCode="0.000"/>
    <numFmt numFmtId="167" formatCode="_(* #,##0_);_(* \(#,##0\);_(* &quot;-&quot;??_);_(@_)"/>
    <numFmt numFmtId="168" formatCode="&quot;R&quot;#,##0.00"/>
  </numFmts>
  <fonts count="13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4"/>
      <name val="Calibri"/>
      <family val="2"/>
    </font>
    <font>
      <b/>
      <sz val="16"/>
      <name val="Arial"/>
      <family val="2"/>
    </font>
    <font>
      <sz val="16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6DF828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2">
    <xf numFmtId="0" fontId="0" fillId="0" borderId="0" xfId="0"/>
    <xf numFmtId="0" fontId="1" fillId="0" borderId="0" xfId="0" applyFont="1"/>
    <xf numFmtId="15" fontId="1" fillId="0" borderId="0" xfId="0" applyNumberFormat="1" applyFont="1"/>
    <xf numFmtId="0" fontId="0" fillId="0" borderId="0" xfId="0" applyAlignment="1">
      <alignment vertical="top" wrapText="1"/>
    </xf>
    <xf numFmtId="15" fontId="1" fillId="0" borderId="0" xfId="0" applyNumberFormat="1" applyFont="1" applyAlignment="1">
      <alignment horizontal="left"/>
    </xf>
    <xf numFmtId="0" fontId="7" fillId="0" borderId="0" xfId="0" applyFont="1"/>
    <xf numFmtId="0" fontId="1" fillId="0" borderId="0" xfId="0" applyFont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8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12" xfId="0" applyFont="1" applyBorder="1" applyAlignment="1">
      <alignment horizontal="justify" vertical="top" wrapText="1"/>
    </xf>
    <xf numFmtId="0" fontId="1" fillId="0" borderId="5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1" fillId="0" borderId="9" xfId="0" applyFont="1" applyBorder="1"/>
    <xf numFmtId="0" fontId="1" fillId="0" borderId="0" xfId="0" applyFont="1" applyAlignment="1">
      <alignment horizontal="center"/>
    </xf>
    <xf numFmtId="0" fontId="0" fillId="0" borderId="20" xfId="0" applyBorder="1"/>
    <xf numFmtId="0" fontId="0" fillId="0" borderId="21" xfId="0" applyBorder="1" applyAlignment="1">
      <alignment vertical="top" wrapText="1"/>
    </xf>
    <xf numFmtId="0" fontId="0" fillId="5" borderId="1" xfId="0" applyFill="1" applyBorder="1"/>
    <xf numFmtId="0" fontId="0" fillId="6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7" borderId="1" xfId="0" applyFill="1" applyBorder="1"/>
    <xf numFmtId="0" fontId="0" fillId="0" borderId="24" xfId="0" applyBorder="1"/>
    <xf numFmtId="0" fontId="0" fillId="0" borderId="25" xfId="0" applyBorder="1"/>
    <xf numFmtId="0" fontId="0" fillId="0" borderId="13" xfId="0" applyBorder="1"/>
    <xf numFmtId="0" fontId="0" fillId="2" borderId="1" xfId="0" applyFill="1" applyBorder="1"/>
    <xf numFmtId="0" fontId="0" fillId="0" borderId="11" xfId="0" applyBorder="1"/>
    <xf numFmtId="0" fontId="0" fillId="0" borderId="26" xfId="0" applyBorder="1"/>
    <xf numFmtId="0" fontId="0" fillId="0" borderId="14" xfId="0" applyBorder="1"/>
    <xf numFmtId="0" fontId="0" fillId="0" borderId="27" xfId="0" applyBorder="1"/>
    <xf numFmtId="0" fontId="0" fillId="5" borderId="8" xfId="0" applyFill="1" applyBorder="1"/>
    <xf numFmtId="0" fontId="3" fillId="0" borderId="5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28" xfId="0" applyBorder="1"/>
    <xf numFmtId="164" fontId="0" fillId="0" borderId="0" xfId="0" applyNumberFormat="1" applyAlignment="1">
      <alignment vertical="top" wrapText="1"/>
    </xf>
    <xf numFmtId="0" fontId="0" fillId="8" borderId="1" xfId="0" applyFill="1" applyBorder="1"/>
    <xf numFmtId="0" fontId="0" fillId="0" borderId="12" xfId="0" applyBorder="1"/>
    <xf numFmtId="0" fontId="0" fillId="0" borderId="32" xfId="0" applyBorder="1"/>
    <xf numFmtId="0" fontId="3" fillId="5" borderId="11" xfId="0" applyFont="1" applyFill="1" applyBorder="1" applyAlignment="1">
      <alignment horizontal="center" vertical="top" wrapText="1"/>
    </xf>
    <xf numFmtId="0" fontId="3" fillId="5" borderId="12" xfId="0" applyFont="1" applyFill="1" applyBorder="1" applyAlignment="1">
      <alignment horizontal="center" vertical="top" wrapText="1"/>
    </xf>
    <xf numFmtId="0" fontId="0" fillId="5" borderId="12" xfId="0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6" fillId="0" borderId="0" xfId="0" applyFont="1"/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0" fillId="0" borderId="24" xfId="0" applyBorder="1" applyAlignment="1">
      <alignment horizontal="left" vertical="top"/>
    </xf>
    <xf numFmtId="0" fontId="1" fillId="4" borderId="37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vertical="top" wrapText="1"/>
    </xf>
    <xf numFmtId="0" fontId="3" fillId="5" borderId="33" xfId="0" applyFont="1" applyFill="1" applyBorder="1" applyAlignment="1">
      <alignment horizontal="center" vertical="top" wrapText="1"/>
    </xf>
    <xf numFmtId="0" fontId="3" fillId="5" borderId="19" xfId="0" applyFont="1" applyFill="1" applyBorder="1" applyAlignment="1">
      <alignment horizontal="center" vertical="top" wrapText="1"/>
    </xf>
    <xf numFmtId="0" fontId="0" fillId="5" borderId="8" xfId="0" applyFill="1" applyBorder="1" applyAlignment="1">
      <alignment vertical="top" wrapText="1"/>
    </xf>
    <xf numFmtId="165" fontId="3" fillId="5" borderId="11" xfId="0" applyNumberFormat="1" applyFont="1" applyFill="1" applyBorder="1" applyAlignment="1">
      <alignment horizontal="center" vertical="top" wrapText="1"/>
    </xf>
    <xf numFmtId="165" fontId="3" fillId="5" borderId="8" xfId="0" applyNumberFormat="1" applyFont="1" applyFill="1" applyBorder="1" applyAlignment="1">
      <alignment horizontal="center" vertical="top" wrapText="1"/>
    </xf>
    <xf numFmtId="165" fontId="3" fillId="5" borderId="12" xfId="0" applyNumberFormat="1" applyFont="1" applyFill="1" applyBorder="1" applyAlignment="1">
      <alignment horizontal="center" vertical="top" wrapText="1"/>
    </xf>
    <xf numFmtId="0" fontId="0" fillId="5" borderId="19" xfId="0" applyFill="1" applyBorder="1" applyAlignment="1">
      <alignment horizontal="center" vertical="top" wrapText="1"/>
    </xf>
    <xf numFmtId="165" fontId="0" fillId="5" borderId="8" xfId="0" applyNumberFormat="1" applyFill="1" applyBorder="1" applyAlignment="1">
      <alignment horizontal="center" vertical="top" wrapText="1"/>
    </xf>
    <xf numFmtId="0" fontId="0" fillId="5" borderId="8" xfId="0" applyFill="1" applyBorder="1" applyAlignment="1">
      <alignment horizontal="center" vertical="top" wrapText="1"/>
    </xf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0" borderId="18" xfId="0" applyFont="1" applyFill="1" applyBorder="1" applyAlignment="1">
      <alignment horizontal="center" vertical="top" wrapText="1"/>
    </xf>
    <xf numFmtId="0" fontId="1" fillId="10" borderId="23" xfId="0" applyFont="1" applyFill="1" applyBorder="1" applyAlignment="1">
      <alignment horizontal="center" vertical="top" wrapText="1"/>
    </xf>
    <xf numFmtId="0" fontId="3" fillId="0" borderId="24" xfId="0" applyFont="1" applyBorder="1" applyAlignment="1">
      <alignment horizontal="left"/>
    </xf>
    <xf numFmtId="0" fontId="6" fillId="0" borderId="1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5" fillId="0" borderId="0" xfId="0" applyFont="1"/>
    <xf numFmtId="1" fontId="6" fillId="5" borderId="6" xfId="0" applyNumberFormat="1" applyFont="1" applyFill="1" applyBorder="1" applyAlignment="1">
      <alignment horizontal="center"/>
    </xf>
    <xf numFmtId="166" fontId="6" fillId="4" borderId="6" xfId="0" applyNumberFormat="1" applyFont="1" applyFill="1" applyBorder="1" applyAlignment="1">
      <alignment horizontal="center"/>
    </xf>
    <xf numFmtId="1" fontId="6" fillId="6" borderId="6" xfId="0" applyNumberFormat="1" applyFont="1" applyFill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66" fontId="5" fillId="0" borderId="37" xfId="0" applyNumberFormat="1" applyFont="1" applyBorder="1" applyAlignment="1">
      <alignment horizontal="center" vertical="top"/>
    </xf>
    <xf numFmtId="166" fontId="0" fillId="0" borderId="2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6" fillId="0" borderId="4" xfId="0" applyNumberFormat="1" applyFon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5" borderId="10" xfId="0" applyNumberFormat="1" applyFill="1" applyBorder="1" applyAlignment="1">
      <alignment horizontal="center"/>
    </xf>
    <xf numFmtId="166" fontId="0" fillId="5" borderId="37" xfId="0" applyNumberForma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6" fillId="0" borderId="4" xfId="0" applyFont="1" applyBorder="1"/>
    <xf numFmtId="0" fontId="1" fillId="10" borderId="2" xfId="0" applyFont="1" applyFill="1" applyBorder="1" applyAlignment="1">
      <alignment horizontal="center"/>
    </xf>
    <xf numFmtId="0" fontId="1" fillId="10" borderId="22" xfId="0" applyFont="1" applyFill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10" borderId="1" xfId="0" applyFont="1" applyFill="1" applyBorder="1" applyAlignment="1">
      <alignment horizontal="center" vertical="center" wrapText="1"/>
    </xf>
    <xf numFmtId="0" fontId="1" fillId="1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justify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" fillId="4" borderId="16" xfId="0" applyFont="1" applyFill="1" applyBorder="1" applyAlignment="1">
      <alignment horizontal="center" vertical="top" wrapText="1"/>
    </xf>
    <xf numFmtId="0" fontId="0" fillId="5" borderId="19" xfId="0" applyFill="1" applyBorder="1" applyAlignment="1">
      <alignment vertical="top" wrapText="1"/>
    </xf>
    <xf numFmtId="0" fontId="0" fillId="5" borderId="11" xfId="0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5" borderId="19" xfId="0" applyFont="1" applyFill="1" applyBorder="1" applyAlignment="1">
      <alignment vertical="top" wrapText="1"/>
    </xf>
    <xf numFmtId="2" fontId="0" fillId="5" borderId="10" xfId="0" applyNumberFormat="1" applyFill="1" applyBorder="1" applyAlignment="1">
      <alignment horizontal="center"/>
    </xf>
    <xf numFmtId="2" fontId="0" fillId="5" borderId="37" xfId="0" applyNumberFormat="1" applyFill="1" applyBorder="1" applyAlignment="1">
      <alignment horizontal="center"/>
    </xf>
    <xf numFmtId="2" fontId="6" fillId="5" borderId="6" xfId="0" applyNumberFormat="1" applyFont="1" applyFill="1" applyBorder="1" applyAlignment="1">
      <alignment horizontal="center"/>
    </xf>
    <xf numFmtId="2" fontId="6" fillId="4" borderId="6" xfId="0" applyNumberFormat="1" applyFont="1" applyFill="1" applyBorder="1" applyAlignment="1">
      <alignment horizontal="center"/>
    </xf>
    <xf numFmtId="2" fontId="6" fillId="6" borderId="6" xfId="0" applyNumberFormat="1" applyFont="1" applyFill="1" applyBorder="1" applyAlignment="1">
      <alignment horizontal="center"/>
    </xf>
    <xf numFmtId="164" fontId="1" fillId="0" borderId="21" xfId="0" applyNumberFormat="1" applyFont="1" applyBorder="1" applyAlignment="1">
      <alignment vertical="top" wrapText="1"/>
    </xf>
    <xf numFmtId="168" fontId="0" fillId="5" borderId="10" xfId="0" applyNumberFormat="1" applyFill="1" applyBorder="1" applyAlignment="1">
      <alignment horizontal="center"/>
    </xf>
    <xf numFmtId="0" fontId="1" fillId="11" borderId="36" xfId="0" applyFont="1" applyFill="1" applyBorder="1" applyAlignment="1">
      <alignment horizontal="center" vertical="top" wrapText="1"/>
    </xf>
    <xf numFmtId="0" fontId="0" fillId="12" borderId="1" xfId="0" applyFill="1" applyBorder="1" applyAlignment="1">
      <alignment vertical="top" wrapText="1"/>
    </xf>
    <xf numFmtId="165" fontId="3" fillId="5" borderId="19" xfId="0" applyNumberFormat="1" applyFont="1" applyFill="1" applyBorder="1" applyAlignment="1">
      <alignment horizontal="center" vertical="top" wrapText="1"/>
    </xf>
    <xf numFmtId="2" fontId="3" fillId="5" borderId="19" xfId="0" applyNumberFormat="1" applyFont="1" applyFill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3" fillId="0" borderId="28" xfId="0" applyFont="1" applyBorder="1" applyAlignment="1">
      <alignment horizontal="justify" vertical="top" wrapText="1"/>
    </xf>
    <xf numFmtId="0" fontId="6" fillId="0" borderId="28" xfId="0" applyFont="1" applyBorder="1" applyAlignment="1">
      <alignment horizontal="justify" vertical="top" wrapText="1"/>
    </xf>
    <xf numFmtId="0" fontId="0" fillId="5" borderId="28" xfId="0" applyFill="1" applyBorder="1" applyAlignment="1">
      <alignment vertical="top" wrapText="1"/>
    </xf>
    <xf numFmtId="0" fontId="0" fillId="5" borderId="14" xfId="0" applyFill="1" applyBorder="1" applyAlignment="1">
      <alignment vertical="top" wrapText="1"/>
    </xf>
    <xf numFmtId="0" fontId="3" fillId="0" borderId="27" xfId="0" applyFont="1" applyBorder="1" applyAlignment="1">
      <alignment horizontal="justify" vertical="top" wrapText="1"/>
    </xf>
    <xf numFmtId="0" fontId="3" fillId="0" borderId="26" xfId="0" applyFont="1" applyBorder="1" applyAlignment="1">
      <alignment horizontal="center" vertical="top" wrapText="1"/>
    </xf>
    <xf numFmtId="165" fontId="3" fillId="5" borderId="33" xfId="0" applyNumberFormat="1" applyFont="1" applyFill="1" applyBorder="1" applyAlignment="1">
      <alignment horizontal="center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27" xfId="0" applyFont="1" applyBorder="1" applyAlignment="1">
      <alignment horizontal="justify" vertical="top" wrapText="1"/>
    </xf>
    <xf numFmtId="0" fontId="0" fillId="0" borderId="8" xfId="0" applyBorder="1"/>
    <xf numFmtId="0" fontId="3" fillId="5" borderId="14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67" fontId="0" fillId="13" borderId="1" xfId="0" applyNumberFormat="1" applyFill="1" applyBorder="1" applyAlignment="1">
      <alignment vertical="top" wrapText="1"/>
    </xf>
    <xf numFmtId="167" fontId="0" fillId="13" borderId="24" xfId="0" applyNumberFormat="1" applyFill="1" applyBorder="1" applyAlignment="1">
      <alignment vertical="top" wrapText="1"/>
    </xf>
    <xf numFmtId="167" fontId="0" fillId="13" borderId="6" xfId="0" applyNumberFormat="1" applyFill="1" applyBorder="1" applyAlignment="1">
      <alignment vertical="top" wrapText="1"/>
    </xf>
    <xf numFmtId="0" fontId="3" fillId="14" borderId="13" xfId="0" applyFont="1" applyFill="1" applyBorder="1" applyAlignment="1">
      <alignment horizontal="left" vertical="top" wrapText="1"/>
    </xf>
    <xf numFmtId="0" fontId="1" fillId="15" borderId="38" xfId="0" applyFont="1" applyFill="1" applyBorder="1" applyAlignment="1">
      <alignment horizontal="left" vertical="top" wrapText="1"/>
    </xf>
    <xf numFmtId="0" fontId="3" fillId="15" borderId="13" xfId="0" applyFont="1" applyFill="1" applyBorder="1" applyAlignment="1">
      <alignment horizontal="left" vertical="top" wrapText="1"/>
    </xf>
    <xf numFmtId="0" fontId="0" fillId="16" borderId="1" xfId="0" applyFill="1" applyBorder="1"/>
    <xf numFmtId="0" fontId="3" fillId="0" borderId="19" xfId="0" applyFont="1" applyBorder="1" applyAlignment="1">
      <alignment horizontal="left" vertical="top" wrapText="1"/>
    </xf>
    <xf numFmtId="167" fontId="0" fillId="0" borderId="1" xfId="0" applyNumberFormat="1" applyBorder="1" applyAlignment="1">
      <alignment vertical="top" wrapText="1"/>
    </xf>
    <xf numFmtId="0" fontId="0" fillId="0" borderId="1" xfId="0" applyBorder="1" applyAlignment="1">
      <alignment horizontal="left"/>
    </xf>
    <xf numFmtId="0" fontId="3" fillId="17" borderId="13" xfId="0" applyFont="1" applyFill="1" applyBorder="1" applyAlignment="1">
      <alignment horizontal="left" vertical="top" wrapText="1"/>
    </xf>
    <xf numFmtId="0" fontId="0" fillId="17" borderId="1" xfId="0" applyFill="1" applyBorder="1" applyAlignment="1">
      <alignment horizontal="left"/>
    </xf>
    <xf numFmtId="0" fontId="1" fillId="0" borderId="43" xfId="0" applyFont="1" applyBorder="1" applyAlignment="1">
      <alignment horizontal="left" vertical="top" wrapText="1"/>
    </xf>
    <xf numFmtId="0" fontId="1" fillId="17" borderId="38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vertical="top" wrapText="1"/>
    </xf>
    <xf numFmtId="0" fontId="1" fillId="4" borderId="6" xfId="0" applyFont="1" applyFill="1" applyBorder="1" applyAlignment="1">
      <alignment vertical="top" wrapText="1"/>
    </xf>
    <xf numFmtId="164" fontId="0" fillId="13" borderId="1" xfId="0" applyNumberFormat="1" applyFill="1" applyBorder="1" applyAlignment="1">
      <alignment vertical="top" wrapText="1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3" fillId="0" borderId="38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164" fontId="1" fillId="0" borderId="0" xfId="0" applyNumberFormat="1" applyFont="1" applyAlignment="1">
      <alignment vertical="top" wrapText="1"/>
    </xf>
    <xf numFmtId="167" fontId="0" fillId="0" borderId="0" xfId="0" applyNumberFormat="1" applyAlignment="1">
      <alignment vertical="top" wrapText="1"/>
    </xf>
    <xf numFmtId="0" fontId="1" fillId="14" borderId="38" xfId="0" applyFont="1" applyFill="1" applyBorder="1" applyAlignment="1">
      <alignment horizontal="left" vertical="top" wrapText="1"/>
    </xf>
    <xf numFmtId="164" fontId="1" fillId="13" borderId="6" xfId="0" applyNumberFormat="1" applyFont="1" applyFill="1" applyBorder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0" fillId="13" borderId="24" xfId="0" applyFill="1" applyBorder="1"/>
    <xf numFmtId="0" fontId="0" fillId="13" borderId="1" xfId="0" applyFill="1" applyBorder="1"/>
    <xf numFmtId="0" fontId="1" fillId="11" borderId="1" xfId="0" applyFont="1" applyFill="1" applyBorder="1" applyAlignment="1">
      <alignment vertical="top" wrapText="1"/>
    </xf>
    <xf numFmtId="168" fontId="3" fillId="18" borderId="1" xfId="0" applyNumberFormat="1" applyFont="1" applyFill="1" applyBorder="1" applyAlignment="1">
      <alignment vertical="top" wrapText="1"/>
    </xf>
    <xf numFmtId="168" fontId="3" fillId="18" borderId="6" xfId="0" applyNumberFormat="1" applyFont="1" applyFill="1" applyBorder="1" applyAlignment="1">
      <alignment vertical="top" wrapText="1"/>
    </xf>
    <xf numFmtId="0" fontId="12" fillId="0" borderId="50" xfId="0" applyFont="1" applyBorder="1" applyAlignment="1">
      <alignment horizontal="left" vertical="center" wrapText="1"/>
    </xf>
    <xf numFmtId="0" fontId="0" fillId="0" borderId="32" xfId="0" applyBorder="1" applyAlignment="1">
      <alignment horizontal="left" wrapText="1"/>
    </xf>
    <xf numFmtId="0" fontId="0" fillId="0" borderId="32" xfId="0" applyBorder="1" applyAlignment="1">
      <alignment wrapText="1"/>
    </xf>
    <xf numFmtId="0" fontId="0" fillId="0" borderId="51" xfId="0" applyBorder="1" applyAlignment="1">
      <alignment wrapText="1"/>
    </xf>
    <xf numFmtId="0" fontId="11" fillId="0" borderId="50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/>
    </xf>
    <xf numFmtId="0" fontId="0" fillId="13" borderId="26" xfId="0" applyFill="1" applyBorder="1"/>
    <xf numFmtId="0" fontId="1" fillId="0" borderId="42" xfId="0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6" fillId="0" borderId="57" xfId="0" applyFont="1" applyBorder="1" applyAlignment="1">
      <alignment vertical="top" wrapText="1"/>
    </xf>
    <xf numFmtId="0" fontId="1" fillId="0" borderId="52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1" fillId="7" borderId="22" xfId="0" applyFont="1" applyFill="1" applyBorder="1" applyAlignment="1">
      <alignment horizontal="left"/>
    </xf>
    <xf numFmtId="0" fontId="0" fillId="0" borderId="18" xfId="0" applyBorder="1" applyAlignment="1">
      <alignment vertical="top" wrapText="1"/>
    </xf>
    <xf numFmtId="168" fontId="0" fillId="0" borderId="18" xfId="0" applyNumberFormat="1" applyBorder="1" applyAlignment="1">
      <alignment vertical="top" wrapText="1"/>
    </xf>
    <xf numFmtId="0" fontId="1" fillId="0" borderId="44" xfId="0" applyFont="1" applyBorder="1" applyAlignment="1">
      <alignment horizontal="center" vertical="top"/>
    </xf>
    <xf numFmtId="168" fontId="0" fillId="0" borderId="44" xfId="0" applyNumberFormat="1" applyBorder="1" applyAlignment="1">
      <alignment vertical="top" wrapText="1"/>
    </xf>
    <xf numFmtId="0" fontId="0" fillId="13" borderId="25" xfId="0" applyFill="1" applyBorder="1"/>
    <xf numFmtId="164" fontId="0" fillId="17" borderId="24" xfId="0" applyNumberFormat="1" applyFill="1" applyBorder="1" applyAlignment="1" applyProtection="1">
      <alignment vertical="top" wrapText="1"/>
      <protection locked="0"/>
    </xf>
    <xf numFmtId="2" fontId="0" fillId="17" borderId="6" xfId="0" applyNumberFormat="1" applyFill="1" applyBorder="1" applyAlignment="1" applyProtection="1">
      <alignment vertical="top" wrapText="1"/>
      <protection locked="0"/>
    </xf>
    <xf numFmtId="164" fontId="0" fillId="15" borderId="24" xfId="0" applyNumberFormat="1" applyFill="1" applyBorder="1" applyAlignment="1" applyProtection="1">
      <alignment vertical="top" wrapText="1"/>
      <protection locked="0"/>
    </xf>
    <xf numFmtId="167" fontId="0" fillId="16" borderId="1" xfId="0" applyNumberFormat="1" applyFill="1" applyBorder="1" applyAlignment="1" applyProtection="1">
      <alignment vertical="top" wrapText="1"/>
      <protection locked="0"/>
    </xf>
    <xf numFmtId="164" fontId="0" fillId="17" borderId="1" xfId="0" applyNumberFormat="1" applyFill="1" applyBorder="1" applyAlignment="1" applyProtection="1">
      <alignment vertical="top" wrapText="1"/>
      <protection locked="0"/>
    </xf>
    <xf numFmtId="2" fontId="3" fillId="17" borderId="6" xfId="0" applyNumberFormat="1" applyFont="1" applyFill="1" applyBorder="1" applyAlignment="1" applyProtection="1">
      <alignment vertical="top" wrapText="1"/>
      <protection locked="0"/>
    </xf>
    <xf numFmtId="164" fontId="0" fillId="15" borderId="1" xfId="0" applyNumberFormat="1" applyFill="1" applyBorder="1" applyAlignment="1" applyProtection="1">
      <alignment vertical="top" wrapText="1"/>
      <protection locked="0"/>
    </xf>
    <xf numFmtId="0" fontId="7" fillId="0" borderId="29" xfId="0" applyFont="1" applyBorder="1"/>
    <xf numFmtId="0" fontId="0" fillId="0" borderId="46" xfId="0" applyBorder="1"/>
    <xf numFmtId="0" fontId="0" fillId="0" borderId="47" xfId="0" applyBorder="1"/>
    <xf numFmtId="0" fontId="1" fillId="4" borderId="10" xfId="0" applyFont="1" applyFill="1" applyBorder="1" applyAlignment="1">
      <alignment horizontal="center" vertical="top" wrapText="1"/>
    </xf>
    <xf numFmtId="0" fontId="1" fillId="11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5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1" fillId="4" borderId="24" xfId="0" applyFont="1" applyFill="1" applyBorder="1" applyAlignment="1">
      <alignment vertical="top" wrapText="1"/>
    </xf>
    <xf numFmtId="165" fontId="1" fillId="4" borderId="24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33" xfId="0" applyBorder="1" applyAlignment="1">
      <alignment vertical="top"/>
    </xf>
    <xf numFmtId="0" fontId="0" fillId="0" borderId="0" xfId="0" applyAlignment="1">
      <alignment vertical="top"/>
    </xf>
    <xf numFmtId="0" fontId="0" fillId="0" borderId="21" xfId="0" applyBorder="1" applyAlignment="1">
      <alignment vertical="top"/>
    </xf>
    <xf numFmtId="0" fontId="1" fillId="0" borderId="22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167" fontId="0" fillId="0" borderId="29" xfId="0" applyNumberFormat="1" applyBorder="1" applyAlignment="1">
      <alignment vertical="top" wrapText="1"/>
    </xf>
    <xf numFmtId="164" fontId="0" fillId="0" borderId="29" xfId="0" applyNumberFormat="1" applyBorder="1" applyAlignment="1">
      <alignment vertical="top" wrapText="1"/>
    </xf>
    <xf numFmtId="164" fontId="0" fillId="13" borderId="53" xfId="0" applyNumberFormat="1" applyFill="1" applyBorder="1" applyAlignment="1">
      <alignment vertical="top" wrapText="1"/>
    </xf>
    <xf numFmtId="0" fontId="1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13" borderId="50" xfId="0" applyFont="1" applyFill="1" applyBorder="1" applyAlignment="1">
      <alignment horizontal="left" vertical="top" wrapText="1"/>
    </xf>
    <xf numFmtId="0" fontId="3" fillId="13" borderId="11" xfId="0" applyFont="1" applyFill="1" applyBorder="1" applyAlignment="1">
      <alignment horizontal="left" vertical="top" wrapText="1"/>
    </xf>
    <xf numFmtId="167" fontId="0" fillId="13" borderId="0" xfId="0" applyNumberFormat="1" applyFill="1" applyAlignment="1">
      <alignment vertical="top" wrapText="1"/>
    </xf>
    <xf numFmtId="164" fontId="0" fillId="13" borderId="0" xfId="0" applyNumberFormat="1" applyFill="1" applyAlignment="1">
      <alignment vertical="top" wrapText="1"/>
    </xf>
    <xf numFmtId="164" fontId="0" fillId="13" borderId="21" xfId="0" applyNumberFormat="1" applyFill="1" applyBorder="1" applyAlignment="1">
      <alignment vertical="top" wrapText="1"/>
    </xf>
    <xf numFmtId="0" fontId="1" fillId="13" borderId="56" xfId="0" applyFont="1" applyFill="1" applyBorder="1" applyAlignment="1">
      <alignment horizontal="left" vertical="top" wrapText="1"/>
    </xf>
    <xf numFmtId="0" fontId="3" fillId="13" borderId="40" xfId="0" applyFont="1" applyFill="1" applyBorder="1" applyAlignment="1">
      <alignment horizontal="left" vertical="top" wrapText="1"/>
    </xf>
    <xf numFmtId="167" fontId="0" fillId="13" borderId="29" xfId="0" applyNumberFormat="1" applyFill="1" applyBorder="1" applyAlignment="1">
      <alignment vertical="top" wrapText="1"/>
    </xf>
    <xf numFmtId="164" fontId="0" fillId="13" borderId="29" xfId="0" applyNumberFormat="1" applyFill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top" wrapText="1"/>
    </xf>
    <xf numFmtId="2" fontId="0" fillId="0" borderId="4" xfId="0" applyNumberForma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164" fontId="1" fillId="0" borderId="17" xfId="0" applyNumberFormat="1" applyFont="1" applyBorder="1" applyAlignment="1">
      <alignment vertical="top" wrapText="1"/>
    </xf>
    <xf numFmtId="0" fontId="1" fillId="7" borderId="22" xfId="0" applyFont="1" applyFill="1" applyBorder="1"/>
    <xf numFmtId="0" fontId="0" fillId="7" borderId="18" xfId="0" applyFill="1" applyBorder="1" applyAlignment="1">
      <alignment vertical="top"/>
    </xf>
    <xf numFmtId="168" fontId="0" fillId="7" borderId="18" xfId="0" applyNumberFormat="1" applyFill="1" applyBorder="1" applyAlignment="1">
      <alignment vertical="top"/>
    </xf>
    <xf numFmtId="168" fontId="0" fillId="7" borderId="23" xfId="0" applyNumberFormat="1" applyFill="1" applyBorder="1" applyAlignment="1">
      <alignment vertical="top"/>
    </xf>
    <xf numFmtId="168" fontId="0" fillId="0" borderId="17" xfId="0" applyNumberFormat="1" applyBorder="1" applyAlignment="1">
      <alignment horizontal="center" vertical="top"/>
    </xf>
    <xf numFmtId="168" fontId="0" fillId="0" borderId="0" xfId="0" applyNumberFormat="1" applyAlignment="1">
      <alignment vertical="top"/>
    </xf>
    <xf numFmtId="0" fontId="0" fillId="0" borderId="28" xfId="0" applyBorder="1" applyAlignment="1">
      <alignment horizontal="left"/>
    </xf>
    <xf numFmtId="0" fontId="0" fillId="13" borderId="8" xfId="0" applyFill="1" applyBorder="1"/>
    <xf numFmtId="0" fontId="0" fillId="16" borderId="1" xfId="0" applyFill="1" applyBorder="1" applyAlignment="1" applyProtection="1">
      <alignment vertical="top" wrapText="1"/>
      <protection locked="0"/>
    </xf>
    <xf numFmtId="2" fontId="0" fillId="0" borderId="3" xfId="0" applyNumberFormat="1" applyBorder="1" applyAlignment="1">
      <alignment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0" fillId="0" borderId="1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3" xfId="0" applyBorder="1" applyAlignment="1">
      <alignment horizontal="left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0" fillId="0" borderId="8" xfId="0" applyBorder="1" applyAlignment="1">
      <alignment horizontal="left"/>
    </xf>
    <xf numFmtId="0" fontId="11" fillId="0" borderId="39" xfId="0" applyFont="1" applyBorder="1" applyAlignment="1">
      <alignment horizontal="left" vertical="center" wrapText="1"/>
    </xf>
    <xf numFmtId="0" fontId="0" fillId="0" borderId="26" xfId="0" applyBorder="1" applyAlignment="1">
      <alignment horizontal="left" wrapText="1"/>
    </xf>
    <xf numFmtId="0" fontId="0" fillId="0" borderId="26" xfId="0" applyBorder="1" applyAlignment="1">
      <alignment wrapText="1"/>
    </xf>
    <xf numFmtId="0" fontId="0" fillId="0" borderId="55" xfId="0" applyBorder="1" applyAlignment="1">
      <alignment wrapText="1"/>
    </xf>
    <xf numFmtId="0" fontId="11" fillId="0" borderId="52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21" xfId="0" applyBorder="1" applyAlignment="1">
      <alignment wrapText="1"/>
    </xf>
    <xf numFmtId="0" fontId="12" fillId="0" borderId="50" xfId="0" applyFont="1" applyBorder="1" applyAlignment="1">
      <alignment horizontal="left" vertical="center" wrapText="1"/>
    </xf>
    <xf numFmtId="0" fontId="0" fillId="0" borderId="32" xfId="0" applyBorder="1" applyAlignment="1">
      <alignment horizontal="left" wrapText="1"/>
    </xf>
    <xf numFmtId="0" fontId="0" fillId="0" borderId="32" xfId="0" applyBorder="1" applyAlignment="1">
      <alignment wrapText="1"/>
    </xf>
    <xf numFmtId="0" fontId="0" fillId="0" borderId="51" xfId="0" applyBorder="1" applyAlignment="1">
      <alignment wrapText="1"/>
    </xf>
    <xf numFmtId="0" fontId="11" fillId="0" borderId="46" xfId="0" applyFont="1" applyBorder="1" applyAlignment="1">
      <alignment horizontal="left" vertic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wrapText="1"/>
    </xf>
    <xf numFmtId="0" fontId="0" fillId="0" borderId="54" xfId="0" applyBorder="1" applyAlignment="1">
      <alignment wrapText="1"/>
    </xf>
    <xf numFmtId="0" fontId="11" fillId="0" borderId="50" xfId="0" applyFont="1" applyBorder="1" applyAlignment="1">
      <alignment horizontal="left" vertical="center" wrapText="1"/>
    </xf>
    <xf numFmtId="0" fontId="1" fillId="16" borderId="38" xfId="0" applyFont="1" applyFill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justify" vertical="top" wrapText="1"/>
    </xf>
    <xf numFmtId="0" fontId="3" fillId="0" borderId="19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8" fillId="0" borderId="33" xfId="0" applyFont="1" applyBorder="1" applyAlignment="1">
      <alignment horizontal="justify" vertical="top" wrapText="1"/>
    </xf>
    <xf numFmtId="0" fontId="8" fillId="0" borderId="19" xfId="0" applyFont="1" applyBorder="1" applyAlignment="1">
      <alignment horizontal="justify" vertical="top" wrapText="1"/>
    </xf>
    <xf numFmtId="0" fontId="8" fillId="0" borderId="8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8" xfId="0" applyFont="1" applyBorder="1" applyAlignment="1">
      <alignment horizontal="justify" vertical="top" wrapText="1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left" vertical="top" wrapText="1"/>
    </xf>
    <xf numFmtId="0" fontId="1" fillId="9" borderId="35" xfId="0" applyFont="1" applyFill="1" applyBorder="1" applyAlignment="1">
      <alignment horizontal="center" vertical="top" wrapText="1"/>
    </xf>
    <xf numFmtId="0" fontId="1" fillId="9" borderId="7" xfId="0" applyFont="1" applyFill="1" applyBorder="1" applyAlignment="1">
      <alignment horizontal="center" vertical="top" wrapText="1"/>
    </xf>
    <xf numFmtId="0" fontId="1" fillId="9" borderId="17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1" fillId="0" borderId="45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6" fillId="0" borderId="6" xfId="0" applyFont="1" applyBorder="1" applyAlignment="1" applyProtection="1">
      <alignment vertical="top" wrapText="1"/>
      <protection locked="0"/>
    </xf>
    <xf numFmtId="164" fontId="0" fillId="16" borderId="1" xfId="0" applyNumberFormat="1" applyFill="1" applyBorder="1" applyAlignment="1" applyProtection="1">
      <alignment vertical="top" wrapText="1"/>
      <protection locked="0"/>
    </xf>
    <xf numFmtId="164" fontId="0" fillId="13" borderId="6" xfId="0" applyNumberFormat="1" applyFill="1" applyBorder="1" applyAlignment="1" applyProtection="1">
      <alignment vertical="top" wrapText="1"/>
      <protection locked="0"/>
    </xf>
    <xf numFmtId="167" fontId="0" fillId="6" borderId="1" xfId="0" applyNumberFormat="1" applyFill="1" applyBorder="1" applyAlignment="1" applyProtection="1">
      <alignment vertical="top" wrapText="1"/>
    </xf>
    <xf numFmtId="167" fontId="0" fillId="6" borderId="24" xfId="0" applyNumberFormat="1" applyFill="1" applyBorder="1" applyAlignment="1" applyProtection="1">
      <alignment vertical="top" wrapText="1"/>
    </xf>
    <xf numFmtId="167" fontId="0" fillId="6" borderId="6" xfId="0" applyNumberFormat="1" applyFill="1" applyBorder="1" applyAlignment="1" applyProtection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DF828"/>
      <color rgb="FFFFFF99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2</xdr:row>
      <xdr:rowOff>95250</xdr:rowOff>
    </xdr:from>
    <xdr:to>
      <xdr:col>15</xdr:col>
      <xdr:colOff>240389</xdr:colOff>
      <xdr:row>19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CF35A1-5096-44A3-8D98-E66F94D29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05875" y="419100"/>
          <a:ext cx="3755114" cy="34766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Deon Duvenage" id="{C15922EA-0158-426D-9528-047FBC5E1D5B}" userId="2afb3b30ec5716f5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19" dT="2022-03-09T16:11:49.00" personId="{C15922EA-0158-426D-9528-047FBC5E1D5B}" id="{AB620F5D-B99E-436E-B56E-0173A8E3FDD7}">
    <text>Dependent on Area</text>
  </threadedComment>
  <threadedComment ref="M31" dT="2022-03-09T16:11:49.00" personId="{C15922EA-0158-426D-9528-047FBC5E1D5B}" id="{B43A926B-87A1-4156-B0D2-4F2324AA2B19}">
    <text>Dependent on Area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M19" dT="2022-03-09T16:10:48.63" personId="{C15922EA-0158-426D-9528-047FBC5E1D5B}" id="{252F1088-2238-4B8A-A9FF-223C2F50B1E6}">
    <text>Dependent on Area</text>
  </threadedComment>
  <threadedComment ref="M31" dT="2022-03-09T16:30:11.31" personId="{C15922EA-0158-426D-9528-047FBC5E1D5B}" id="{EB157258-40D1-4D6F-BC2D-CAE5DB6CAE30}">
    <text>Dependent on Area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4"/>
  <sheetViews>
    <sheetView tabSelected="1" view="pageBreakPreview" zoomScale="70" zoomScaleNormal="100" zoomScaleSheetLayoutView="70" workbookViewId="0">
      <selection activeCell="J21" sqref="J21"/>
    </sheetView>
  </sheetViews>
  <sheetFormatPr defaultRowHeight="12.75" x14ac:dyDescent="0.2"/>
  <cols>
    <col min="1" max="1" width="88.5703125" customWidth="1"/>
    <col min="2" max="2" width="22.5703125" customWidth="1"/>
    <col min="3" max="3" width="15.7109375" customWidth="1"/>
    <col min="4" max="4" width="16.140625" customWidth="1"/>
    <col min="5" max="5" width="16.42578125" customWidth="1"/>
    <col min="6" max="6" width="15.85546875" customWidth="1"/>
    <col min="7" max="8" width="16" customWidth="1"/>
    <col min="9" max="9" width="15.85546875" customWidth="1"/>
    <col min="10" max="10" width="16.28515625" customWidth="1"/>
    <col min="11" max="11" width="21.28515625" bestFit="1" customWidth="1"/>
    <col min="12" max="12" width="15.7109375" customWidth="1"/>
    <col min="13" max="13" width="20.42578125" bestFit="1" customWidth="1"/>
    <col min="14" max="14" width="21.7109375" bestFit="1" customWidth="1"/>
  </cols>
  <sheetData>
    <row r="1" spans="1:15" s="1" customFormat="1" x14ac:dyDescent="0.2">
      <c r="A1" s="1" t="s">
        <v>30</v>
      </c>
    </row>
    <row r="2" spans="1:15" s="1" customFormat="1" x14ac:dyDescent="0.2"/>
    <row r="4" spans="1:15" s="5" customFormat="1" ht="18.75" thickBot="1" x14ac:dyDescent="0.3">
      <c r="A4" s="5" t="s">
        <v>18</v>
      </c>
    </row>
    <row r="5" spans="1:15" ht="13.5" thickBot="1" x14ac:dyDescent="0.25">
      <c r="A5" s="7"/>
      <c r="B5" s="8"/>
      <c r="C5" s="248" t="s">
        <v>70</v>
      </c>
      <c r="D5" s="249"/>
      <c r="E5" s="249"/>
      <c r="F5" s="249"/>
      <c r="G5" s="249"/>
      <c r="H5" s="249"/>
      <c r="I5" s="249"/>
      <c r="J5" s="249"/>
      <c r="K5" s="249"/>
      <c r="L5" s="249"/>
      <c r="M5" s="250"/>
    </row>
    <row r="6" spans="1:15" ht="13.5" thickBot="1" x14ac:dyDescent="0.25">
      <c r="A6" s="7"/>
      <c r="B6" s="8"/>
      <c r="C6" s="8"/>
      <c r="D6" s="8"/>
      <c r="E6" s="8"/>
      <c r="F6" s="8"/>
      <c r="G6" s="8"/>
      <c r="H6" s="8"/>
      <c r="I6" s="8"/>
      <c r="J6" s="134"/>
      <c r="K6" s="134"/>
      <c r="L6" s="134"/>
      <c r="M6" s="135"/>
    </row>
    <row r="7" spans="1:15" s="6" customFormat="1" ht="51.75" customHeight="1" thickBot="1" x14ac:dyDescent="0.25">
      <c r="A7" s="255" t="s">
        <v>20</v>
      </c>
      <c r="B7" s="256"/>
      <c r="C7" s="110" t="s">
        <v>39</v>
      </c>
      <c r="D7" s="110" t="s">
        <v>40</v>
      </c>
      <c r="E7" s="110" t="s">
        <v>41</v>
      </c>
      <c r="F7" s="110" t="s">
        <v>82</v>
      </c>
      <c r="G7" s="110" t="s">
        <v>42</v>
      </c>
      <c r="H7" s="110" t="s">
        <v>111</v>
      </c>
      <c r="I7" s="110" t="s">
        <v>43</v>
      </c>
      <c r="J7" s="98" t="s">
        <v>134</v>
      </c>
      <c r="K7" s="98" t="s">
        <v>138</v>
      </c>
      <c r="L7" s="98" t="s">
        <v>132</v>
      </c>
      <c r="M7" s="51" t="s">
        <v>121</v>
      </c>
    </row>
    <row r="8" spans="1:15" s="17" customFormat="1" ht="17.25" customHeight="1" x14ac:dyDescent="0.25">
      <c r="A8" s="245" t="s">
        <v>22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7"/>
    </row>
    <row r="9" spans="1:15" s="3" customFormat="1" x14ac:dyDescent="0.2">
      <c r="A9" s="14" t="s">
        <v>21</v>
      </c>
      <c r="B9" s="15" t="s">
        <v>16</v>
      </c>
      <c r="M9" s="21"/>
    </row>
    <row r="10" spans="1:15" s="3" customFormat="1" x14ac:dyDescent="0.2">
      <c r="A10" s="36" t="s">
        <v>106</v>
      </c>
      <c r="B10" s="37"/>
      <c r="C10" s="165">
        <f>'Sewerage Annual Increase'!G16</f>
        <v>7112.9602199999999</v>
      </c>
      <c r="D10" s="165">
        <f>'Sewerage Annual Increase'!G16</f>
        <v>7112.9602199999999</v>
      </c>
      <c r="E10" s="165">
        <f>D10</f>
        <v>7112.9602199999999</v>
      </c>
      <c r="F10" s="165">
        <f t="shared" ref="F10:I10" si="0">E10</f>
        <v>7112.9602199999999</v>
      </c>
      <c r="G10" s="165">
        <f t="shared" si="0"/>
        <v>7112.9602199999999</v>
      </c>
      <c r="H10" s="165">
        <f t="shared" si="0"/>
        <v>7112.9602199999999</v>
      </c>
      <c r="I10" s="165">
        <f t="shared" si="0"/>
        <v>7112.9602199999999</v>
      </c>
      <c r="J10" s="165">
        <f>'Sewerage Annual Increase'!G16</f>
        <v>7112.9602199999999</v>
      </c>
      <c r="K10" s="165">
        <f>'Sewerage Annual Increase'!G16</f>
        <v>7112.9602199999999</v>
      </c>
      <c r="L10" s="165">
        <f>'Sewerage Annual Increase'!G16</f>
        <v>7112.9602199999999</v>
      </c>
      <c r="M10" s="166">
        <f>'Sewerage Annual Increase'!G16</f>
        <v>7112.9602199999999</v>
      </c>
    </row>
    <row r="11" spans="1:15" s="3" customFormat="1" ht="15" customHeight="1" x14ac:dyDescent="0.2">
      <c r="A11" s="258" t="s">
        <v>136</v>
      </c>
      <c r="B11" s="259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1"/>
      <c r="N11" s="158"/>
      <c r="O11" s="158"/>
    </row>
    <row r="12" spans="1:15" s="3" customFormat="1" ht="15" customHeight="1" x14ac:dyDescent="0.2">
      <c r="A12" s="262"/>
      <c r="B12" s="263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5"/>
      <c r="N12" s="158"/>
      <c r="O12" s="158"/>
    </row>
    <row r="13" spans="1:15" s="3" customFormat="1" ht="15" customHeight="1" x14ac:dyDescent="0.2">
      <c r="A13" s="266"/>
      <c r="B13" s="267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9"/>
      <c r="N13" s="158"/>
      <c r="O13" s="158"/>
    </row>
    <row r="14" spans="1:15" s="3" customFormat="1" ht="15" customHeight="1" x14ac:dyDescent="0.2">
      <c r="A14" s="167"/>
      <c r="B14" s="168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70"/>
      <c r="N14" s="158"/>
      <c r="O14" s="158"/>
    </row>
    <row r="15" spans="1:15" s="3" customFormat="1" ht="15" customHeight="1" x14ac:dyDescent="0.2">
      <c r="A15" s="149" t="s">
        <v>128</v>
      </c>
      <c r="B15" s="146"/>
      <c r="C15" s="136"/>
      <c r="D15" s="136"/>
      <c r="E15" s="137"/>
      <c r="F15" s="137"/>
      <c r="G15" s="189">
        <v>0</v>
      </c>
      <c r="H15" s="189">
        <v>0</v>
      </c>
      <c r="I15" s="189">
        <v>0</v>
      </c>
      <c r="J15" s="189">
        <v>0</v>
      </c>
      <c r="K15" s="189">
        <v>0</v>
      </c>
      <c r="L15" s="189">
        <v>0</v>
      </c>
      <c r="M15" s="190">
        <v>0</v>
      </c>
      <c r="N15" s="39"/>
      <c r="O15" s="39"/>
    </row>
    <row r="16" spans="1:15" s="3" customFormat="1" ht="15" customHeight="1" x14ac:dyDescent="0.2">
      <c r="A16" s="155"/>
      <c r="B16" s="156"/>
      <c r="C16" s="136"/>
      <c r="D16" s="136"/>
      <c r="E16" s="137"/>
      <c r="F16" s="137"/>
      <c r="G16" s="137"/>
      <c r="H16" s="137"/>
      <c r="I16" s="137"/>
      <c r="J16" s="137"/>
      <c r="K16" s="137"/>
      <c r="L16" s="137"/>
      <c r="M16" s="138"/>
      <c r="N16" s="158"/>
      <c r="O16" s="158"/>
    </row>
    <row r="17" spans="1:15" s="3" customFormat="1" ht="15" customHeight="1" x14ac:dyDescent="0.2">
      <c r="A17" s="140" t="s">
        <v>126</v>
      </c>
      <c r="B17" s="141"/>
      <c r="C17" s="144"/>
      <c r="D17" s="144"/>
      <c r="E17" s="144"/>
      <c r="F17" s="144"/>
      <c r="G17" s="191">
        <v>0</v>
      </c>
      <c r="H17" s="191">
        <v>0</v>
      </c>
      <c r="I17" s="191">
        <v>0</v>
      </c>
      <c r="J17" s="191">
        <v>0</v>
      </c>
      <c r="K17" s="191">
        <v>0</v>
      </c>
      <c r="L17" s="191">
        <v>0</v>
      </c>
      <c r="M17" s="138"/>
      <c r="N17" s="158"/>
      <c r="O17" s="158"/>
    </row>
    <row r="18" spans="1:15" s="3" customFormat="1" x14ac:dyDescent="0.2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6"/>
    </row>
    <row r="19" spans="1:15" s="3" customFormat="1" ht="30" customHeight="1" x14ac:dyDescent="0.2">
      <c r="A19" s="52" t="s">
        <v>108</v>
      </c>
      <c r="B19" s="15" t="s">
        <v>19</v>
      </c>
      <c r="C19" s="164">
        <v>1.5</v>
      </c>
      <c r="D19" s="164">
        <v>0.6</v>
      </c>
      <c r="E19" s="164">
        <v>0.6</v>
      </c>
      <c r="F19" s="164">
        <v>0.45</v>
      </c>
      <c r="G19" s="164">
        <v>0.8</v>
      </c>
      <c r="H19" s="164">
        <v>0.8</v>
      </c>
      <c r="I19" s="164">
        <v>0.8</v>
      </c>
      <c r="J19" s="150">
        <v>0.35</v>
      </c>
      <c r="K19" s="150">
        <v>0.7</v>
      </c>
      <c r="L19" s="150">
        <v>1.2</v>
      </c>
      <c r="M19" s="151">
        <f>IF(M15&gt;10,8,IF(M15&gt;2,10,IF(M15&gt;0,12,IF(M15&lt;=0,0))))</f>
        <v>0</v>
      </c>
    </row>
    <row r="20" spans="1:15" s="3" customFormat="1" ht="14.25" x14ac:dyDescent="0.2">
      <c r="A20" s="14"/>
      <c r="B20" s="15"/>
      <c r="C20" s="15"/>
      <c r="D20" s="15"/>
      <c r="E20" s="111"/>
      <c r="F20" s="15"/>
      <c r="G20" s="15"/>
      <c r="H20" s="15"/>
      <c r="I20" s="15"/>
      <c r="J20" s="69"/>
      <c r="K20" s="69"/>
      <c r="L20" s="69"/>
      <c r="M20" s="70"/>
    </row>
    <row r="21" spans="1:15" s="3" customFormat="1" ht="14.25" x14ac:dyDescent="0.2">
      <c r="A21" s="275" t="s">
        <v>130</v>
      </c>
      <c r="B21" s="276"/>
      <c r="C21" s="243">
        <v>0</v>
      </c>
      <c r="D21" s="243">
        <v>0</v>
      </c>
      <c r="E21" s="243">
        <v>0</v>
      </c>
      <c r="F21" s="243">
        <v>0</v>
      </c>
      <c r="G21" s="243">
        <f>((G15*10000)/100)*G17</f>
        <v>0</v>
      </c>
      <c r="H21" s="243">
        <f t="shared" ref="H21:L21" si="1">((H15*10000)/100)*H17</f>
        <v>0</v>
      </c>
      <c r="I21" s="243">
        <f t="shared" si="1"/>
        <v>0</v>
      </c>
      <c r="J21" s="243">
        <f t="shared" si="1"/>
        <v>0</v>
      </c>
      <c r="K21" s="243">
        <f t="shared" si="1"/>
        <v>0</v>
      </c>
      <c r="L21" s="243">
        <f t="shared" si="1"/>
        <v>0</v>
      </c>
      <c r="M21" s="326"/>
    </row>
    <row r="22" spans="1:15" s="3" customFormat="1" ht="15" thickBot="1" x14ac:dyDescent="0.25">
      <c r="A22" s="14"/>
      <c r="B22" s="15"/>
      <c r="C22" s="15"/>
      <c r="D22" s="15"/>
      <c r="E22" s="111"/>
      <c r="F22" s="15"/>
      <c r="G22" s="15"/>
      <c r="H22" s="15"/>
      <c r="I22" s="15"/>
      <c r="J22" s="69"/>
      <c r="K22" s="69"/>
      <c r="L22" s="69"/>
      <c r="M22" s="70"/>
    </row>
    <row r="23" spans="1:15" s="3" customFormat="1" ht="13.5" customHeight="1" x14ac:dyDescent="0.2">
      <c r="A23" s="270" t="s">
        <v>137</v>
      </c>
      <c r="B23" s="271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3"/>
      <c r="N23" s="157"/>
      <c r="O23" s="157"/>
    </row>
    <row r="24" spans="1:15" s="3" customFormat="1" ht="13.5" customHeight="1" x14ac:dyDescent="0.2">
      <c r="A24" s="262"/>
      <c r="B24" s="263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5"/>
      <c r="N24" s="157"/>
      <c r="O24" s="157"/>
    </row>
    <row r="25" spans="1:15" s="3" customFormat="1" ht="15.75" customHeight="1" x14ac:dyDescent="0.2">
      <c r="A25" s="274"/>
      <c r="B25" s="267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9"/>
      <c r="N25" s="157"/>
      <c r="O25" s="157"/>
    </row>
    <row r="26" spans="1:15" s="3" customFormat="1" ht="15.75" customHeight="1" x14ac:dyDescent="0.2">
      <c r="A26" s="171"/>
      <c r="B26" s="168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70"/>
      <c r="N26" s="157"/>
      <c r="O26" s="157"/>
    </row>
    <row r="27" spans="1:15" s="3" customFormat="1" ht="16.5" customHeight="1" x14ac:dyDescent="0.2">
      <c r="A27" s="149" t="s">
        <v>133</v>
      </c>
      <c r="B27" s="146"/>
      <c r="C27" s="152"/>
      <c r="D27" s="152"/>
      <c r="E27" s="152"/>
      <c r="F27" s="152"/>
      <c r="G27" s="193">
        <v>0</v>
      </c>
      <c r="H27" s="193">
        <v>0</v>
      </c>
      <c r="I27" s="193">
        <v>0</v>
      </c>
      <c r="J27" s="193">
        <v>0</v>
      </c>
      <c r="K27" s="193">
        <v>0</v>
      </c>
      <c r="L27" s="193">
        <v>0</v>
      </c>
      <c r="M27" s="194">
        <v>0</v>
      </c>
      <c r="N27" s="161"/>
      <c r="O27" s="161"/>
    </row>
    <row r="28" spans="1:15" s="3" customFormat="1" ht="16.5" customHeight="1" x14ac:dyDescent="0.2">
      <c r="A28" s="148"/>
      <c r="B28" s="143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108"/>
      <c r="N28" s="157"/>
      <c r="O28" s="157"/>
    </row>
    <row r="29" spans="1:15" s="3" customFormat="1" ht="15" customHeight="1" x14ac:dyDescent="0.2">
      <c r="A29" s="159" t="s">
        <v>129</v>
      </c>
      <c r="B29" s="139"/>
      <c r="C29" s="152"/>
      <c r="D29" s="136"/>
      <c r="E29" s="152"/>
      <c r="F29" s="152"/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60"/>
      <c r="N29" s="157"/>
      <c r="O29" s="157"/>
    </row>
    <row r="30" spans="1:15" s="3" customFormat="1" ht="12" customHeight="1" x14ac:dyDescent="0.2">
      <c r="A30" s="148"/>
      <c r="B30" s="143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108"/>
      <c r="N30" s="157"/>
      <c r="O30" s="157"/>
    </row>
    <row r="31" spans="1:15" s="3" customFormat="1" ht="30" customHeight="1" x14ac:dyDescent="0.2">
      <c r="A31" s="52" t="s">
        <v>109</v>
      </c>
      <c r="B31" s="15" t="s">
        <v>19</v>
      </c>
      <c r="C31" s="164">
        <v>1.5</v>
      </c>
      <c r="D31" s="164">
        <v>0.6</v>
      </c>
      <c r="E31" s="164">
        <v>0.6</v>
      </c>
      <c r="F31" s="164">
        <v>0.45</v>
      </c>
      <c r="G31" s="164">
        <v>0.8</v>
      </c>
      <c r="H31" s="164">
        <v>0.8</v>
      </c>
      <c r="I31" s="164">
        <v>0.8</v>
      </c>
      <c r="J31" s="150">
        <v>0.35</v>
      </c>
      <c r="K31" s="150">
        <v>0.7</v>
      </c>
      <c r="L31" s="150">
        <v>1.2</v>
      </c>
      <c r="M31" s="151">
        <f>IF(M27&gt;10,8,IF(M27&gt;2,10,IF(M27&gt;0,12,IF(M27&lt;=0,0))))</f>
        <v>0</v>
      </c>
    </row>
    <row r="32" spans="1:15" s="3" customFormat="1" ht="14.25" x14ac:dyDescent="0.2">
      <c r="A32" s="14"/>
      <c r="B32" s="15"/>
      <c r="C32" s="15"/>
      <c r="D32" s="15"/>
      <c r="E32" s="15"/>
      <c r="F32" s="15"/>
      <c r="G32" s="15"/>
      <c r="H32" s="15"/>
      <c r="I32" s="15"/>
      <c r="J32" s="69"/>
      <c r="K32" s="69"/>
      <c r="L32" s="69"/>
      <c r="M32" s="70"/>
    </row>
    <row r="33" spans="1:15" s="3" customFormat="1" ht="15" customHeight="1" x14ac:dyDescent="0.2">
      <c r="A33" s="275" t="s">
        <v>131</v>
      </c>
      <c r="B33" s="277"/>
      <c r="C33" s="192">
        <v>0</v>
      </c>
      <c r="D33" s="192">
        <v>0</v>
      </c>
      <c r="E33" s="192">
        <v>0</v>
      </c>
      <c r="F33" s="192">
        <v>0</v>
      </c>
      <c r="G33" s="327">
        <f>((G27*10000)/100)*G29</f>
        <v>0</v>
      </c>
      <c r="H33" s="327">
        <f t="shared" ref="H33:K33" si="2">((H27*10000)/100)*H29</f>
        <v>0</v>
      </c>
      <c r="I33" s="327">
        <f t="shared" si="2"/>
        <v>0</v>
      </c>
      <c r="J33" s="327">
        <f t="shared" si="2"/>
        <v>0</v>
      </c>
      <c r="K33" s="327">
        <f t="shared" si="2"/>
        <v>0</v>
      </c>
      <c r="L33" s="327">
        <f t="shared" ref="L33" si="3">((L27*10000)/100)*L29</f>
        <v>0</v>
      </c>
      <c r="M33" s="328"/>
      <c r="N33" s="39"/>
      <c r="O33" s="39"/>
    </row>
    <row r="34" spans="1:15" s="3" customFormat="1" ht="15" thickBot="1" x14ac:dyDescent="0.25">
      <c r="A34" s="174"/>
      <c r="B34" s="175"/>
      <c r="C34" s="175"/>
      <c r="D34" s="175"/>
      <c r="E34" s="175"/>
      <c r="F34" s="175"/>
      <c r="G34" s="175"/>
      <c r="H34" s="175"/>
      <c r="I34" s="175"/>
      <c r="J34" s="177"/>
      <c r="K34" s="177"/>
      <c r="L34" s="177"/>
      <c r="M34" s="180"/>
    </row>
    <row r="35" spans="1:15" s="3" customFormat="1" ht="28.5" customHeight="1" thickBot="1" x14ac:dyDescent="0.25">
      <c r="A35" s="178" t="s">
        <v>110</v>
      </c>
      <c r="B35" s="179" t="s">
        <v>19</v>
      </c>
      <c r="C35" s="179">
        <f>C19*C21-C31*C33</f>
        <v>0</v>
      </c>
      <c r="D35" s="179">
        <f t="shared" ref="D35:L35" si="4">D19*D21-D31*D33</f>
        <v>0</v>
      </c>
      <c r="E35" s="179">
        <f t="shared" si="4"/>
        <v>0</v>
      </c>
      <c r="F35" s="179">
        <f t="shared" si="4"/>
        <v>0</v>
      </c>
      <c r="G35" s="179">
        <f t="shared" si="4"/>
        <v>0</v>
      </c>
      <c r="H35" s="179">
        <f t="shared" si="4"/>
        <v>0</v>
      </c>
      <c r="I35" s="179">
        <f t="shared" si="4"/>
        <v>0</v>
      </c>
      <c r="J35" s="179">
        <f t="shared" si="4"/>
        <v>0</v>
      </c>
      <c r="K35" s="179">
        <f t="shared" si="4"/>
        <v>0</v>
      </c>
      <c r="L35" s="179">
        <f t="shared" si="4"/>
        <v>0</v>
      </c>
      <c r="M35" s="182">
        <f>IF(M19-M31&lt;=0,0,IF(M19-M31&gt;0,M19-M31))</f>
        <v>0</v>
      </c>
    </row>
    <row r="36" spans="1:15" s="3" customFormat="1" ht="15.75" customHeight="1" thickBot="1" x14ac:dyDescent="0.25">
      <c r="A36" s="174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6"/>
      <c r="N36" s="186" t="s">
        <v>112</v>
      </c>
    </row>
    <row r="37" spans="1:15" s="3" customFormat="1" ht="13.5" thickBot="1" x14ac:dyDescent="0.25">
      <c r="A37" s="183" t="s">
        <v>139</v>
      </c>
      <c r="B37" s="184" t="s">
        <v>45</v>
      </c>
      <c r="C37" s="185">
        <f>C10*C35</f>
        <v>0</v>
      </c>
      <c r="D37" s="185">
        <f t="shared" ref="D37:M37" si="5">D10*D35</f>
        <v>0</v>
      </c>
      <c r="E37" s="185">
        <f t="shared" si="5"/>
        <v>0</v>
      </c>
      <c r="F37" s="185">
        <f t="shared" si="5"/>
        <v>0</v>
      </c>
      <c r="G37" s="185">
        <f t="shared" si="5"/>
        <v>0</v>
      </c>
      <c r="H37" s="185">
        <f t="shared" si="5"/>
        <v>0</v>
      </c>
      <c r="I37" s="185">
        <f t="shared" si="5"/>
        <v>0</v>
      </c>
      <c r="J37" s="185">
        <f t="shared" si="5"/>
        <v>0</v>
      </c>
      <c r="K37" s="185">
        <f t="shared" si="5"/>
        <v>0</v>
      </c>
      <c r="L37" s="185">
        <f t="shared" si="5"/>
        <v>0</v>
      </c>
      <c r="M37" s="185">
        <f t="shared" si="5"/>
        <v>0</v>
      </c>
      <c r="N37" s="187">
        <f>SUM(C37:M37)</f>
        <v>0</v>
      </c>
    </row>
    <row r="38" spans="1:15" s="46" customFormat="1" x14ac:dyDescent="0.2">
      <c r="A38" s="181"/>
    </row>
    <row r="39" spans="1:15" x14ac:dyDescent="0.2">
      <c r="A39" s="145" t="s">
        <v>69</v>
      </c>
      <c r="B39" s="163"/>
      <c r="C39" s="162"/>
      <c r="D39" s="188"/>
      <c r="E39" s="188"/>
      <c r="F39" s="188"/>
      <c r="G39" s="188"/>
      <c r="H39" s="188"/>
      <c r="I39" s="188"/>
      <c r="J39" s="172"/>
      <c r="K39" s="172"/>
      <c r="L39" s="154"/>
      <c r="M39" s="154"/>
      <c r="N39" s="154"/>
    </row>
    <row r="40" spans="1:15" x14ac:dyDescent="0.2">
      <c r="A40" s="50" t="s">
        <v>76</v>
      </c>
      <c r="B40" s="30"/>
      <c r="C40" s="173"/>
      <c r="D40" s="173"/>
      <c r="E40" s="173"/>
      <c r="F40" s="173"/>
      <c r="G40" s="173"/>
      <c r="H40" s="173"/>
      <c r="I40" s="173"/>
      <c r="J40" s="251"/>
      <c r="K40" s="251"/>
      <c r="L40" s="252"/>
      <c r="M40" s="252"/>
      <c r="N40" s="257"/>
    </row>
    <row r="41" spans="1:15" x14ac:dyDescent="0.2">
      <c r="A41" s="68" t="s">
        <v>135</v>
      </c>
      <c r="B41" s="23"/>
      <c r="C41" s="173"/>
      <c r="D41" s="173"/>
      <c r="E41" s="173"/>
      <c r="F41" s="173"/>
      <c r="G41" s="173"/>
      <c r="H41" s="173"/>
      <c r="I41" s="173"/>
      <c r="J41" s="251"/>
      <c r="K41" s="251"/>
      <c r="L41" s="252"/>
      <c r="M41" s="252"/>
      <c r="N41" s="252"/>
    </row>
    <row r="42" spans="1:15" x14ac:dyDescent="0.2">
      <c r="A42" s="153" t="s">
        <v>9</v>
      </c>
      <c r="B42" s="25"/>
      <c r="C42" s="173"/>
      <c r="D42" s="173"/>
      <c r="E42" s="173"/>
      <c r="F42" s="173"/>
      <c r="G42" s="173"/>
      <c r="H42" s="173"/>
      <c r="I42" s="173"/>
      <c r="J42" s="251"/>
      <c r="K42" s="251"/>
      <c r="L42" s="252"/>
      <c r="M42" s="252"/>
      <c r="N42" s="252"/>
    </row>
    <row r="43" spans="1:15" x14ac:dyDescent="0.2">
      <c r="A43" s="153" t="s">
        <v>67</v>
      </c>
      <c r="B43" s="142"/>
      <c r="C43" s="173"/>
      <c r="D43" s="173"/>
      <c r="E43" s="173"/>
      <c r="F43" s="173"/>
      <c r="G43" s="173"/>
      <c r="H43" s="173"/>
      <c r="I43" s="173"/>
      <c r="J43" s="253"/>
      <c r="K43" s="253"/>
      <c r="L43" s="254"/>
      <c r="M43" s="254"/>
      <c r="N43" s="254"/>
    </row>
    <row r="44" spans="1:15" x14ac:dyDescent="0.2">
      <c r="A44" s="145" t="s">
        <v>127</v>
      </c>
      <c r="B44" s="147"/>
      <c r="C44" s="173"/>
      <c r="D44" s="173"/>
      <c r="E44" s="173"/>
      <c r="F44" s="173"/>
      <c r="G44" s="173"/>
      <c r="H44" s="173"/>
      <c r="I44" s="173"/>
      <c r="J44" s="251"/>
      <c r="K44" s="251"/>
      <c r="L44" s="252"/>
      <c r="M44" s="252"/>
      <c r="N44" s="252"/>
    </row>
  </sheetData>
  <sheetProtection algorithmName="SHA-512" hashValue="lLqjGGSNTQitKWyy7oZjR9x3YpNTbLkMt+YEHsfMImuxiz1VACOjQl+8x4clIjfm/k4atIIsJSEx/W2m9ePqVQ==" saltValue="k3BwUE6+pSMYqhjIst3rMA==" spinCount="100000" sheet="1" objects="1" scenarios="1" selectLockedCells="1"/>
  <mergeCells count="12">
    <mergeCell ref="A8:M8"/>
    <mergeCell ref="C5:M5"/>
    <mergeCell ref="J42:N42"/>
    <mergeCell ref="J43:N43"/>
    <mergeCell ref="J44:N44"/>
    <mergeCell ref="A7:B7"/>
    <mergeCell ref="J40:N40"/>
    <mergeCell ref="J41:N41"/>
    <mergeCell ref="A11:M13"/>
    <mergeCell ref="A23:M25"/>
    <mergeCell ref="A21:B21"/>
    <mergeCell ref="A33:B33"/>
  </mergeCells>
  <phoneticPr fontId="0" type="noConversion"/>
  <pageMargins left="0.19685039370078741" right="0.19685039370078741" top="0.98425196850393704" bottom="0.39370078740157483" header="0.51181102362204722" footer="0.35433070866141736"/>
  <pageSetup paperSize="9" scale="46" orientation="landscape" r:id="rId1"/>
  <headerFooter alignWithMargins="0">
    <oddFooter>&amp;RS 3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view="pageBreakPreview" topLeftCell="A5" zoomScaleNormal="100" zoomScaleSheetLayoutView="100" workbookViewId="0">
      <selection activeCell="D19" sqref="D19"/>
    </sheetView>
  </sheetViews>
  <sheetFormatPr defaultRowHeight="12.75" x14ac:dyDescent="0.2"/>
  <cols>
    <col min="1" max="1" width="14.28515625" customWidth="1"/>
    <col min="2" max="2" width="16.42578125" customWidth="1"/>
    <col min="3" max="3" width="20.7109375" customWidth="1"/>
    <col min="4" max="4" width="12.5703125" customWidth="1"/>
    <col min="5" max="5" width="3.42578125" customWidth="1"/>
    <col min="6" max="6" width="19.140625" customWidth="1"/>
    <col min="7" max="7" width="20.140625" customWidth="1"/>
    <col min="8" max="8" width="20.7109375" customWidth="1"/>
    <col min="9" max="9" width="21.140625" customWidth="1"/>
  </cols>
  <sheetData>
    <row r="1" spans="1:9" s="1" customFormat="1" x14ac:dyDescent="0.2">
      <c r="A1" s="1" t="s">
        <v>30</v>
      </c>
    </row>
    <row r="2" spans="1:9" s="1" customFormat="1" x14ac:dyDescent="0.2"/>
    <row r="3" spans="1:9" s="1" customFormat="1" x14ac:dyDescent="0.2">
      <c r="A3" s="4"/>
      <c r="B3" s="2"/>
    </row>
    <row r="5" spans="1:9" s="5" customFormat="1" ht="18" x14ac:dyDescent="0.25">
      <c r="A5" s="5" t="s">
        <v>0</v>
      </c>
    </row>
    <row r="6" spans="1:9" ht="7.5" customHeight="1" x14ac:dyDescent="0.2"/>
    <row r="7" spans="1:9" s="48" customFormat="1" ht="63.75" x14ac:dyDescent="0.2">
      <c r="A7" s="91" t="s">
        <v>31</v>
      </c>
      <c r="B7" s="92" t="s">
        <v>48</v>
      </c>
      <c r="C7" s="92" t="s">
        <v>29</v>
      </c>
      <c r="D7" s="92" t="s">
        <v>46</v>
      </c>
      <c r="E7" s="90"/>
      <c r="F7" s="92" t="s">
        <v>31</v>
      </c>
      <c r="G7" s="92" t="s">
        <v>48</v>
      </c>
      <c r="H7" s="92" t="s">
        <v>29</v>
      </c>
      <c r="I7" s="92" t="s">
        <v>46</v>
      </c>
    </row>
    <row r="8" spans="1:9" ht="12.75" customHeight="1" x14ac:dyDescent="0.2">
      <c r="A8" s="281" t="s">
        <v>32</v>
      </c>
      <c r="B8" s="284" t="s">
        <v>49</v>
      </c>
      <c r="C8" s="278" t="s">
        <v>25</v>
      </c>
      <c r="D8" s="43"/>
      <c r="E8" s="287"/>
      <c r="F8" s="288" t="s">
        <v>37</v>
      </c>
      <c r="G8" s="284" t="s">
        <v>50</v>
      </c>
      <c r="H8" s="278" t="s">
        <v>81</v>
      </c>
      <c r="I8" s="53"/>
    </row>
    <row r="9" spans="1:9" ht="12.75" customHeight="1" x14ac:dyDescent="0.2">
      <c r="A9" s="282"/>
      <c r="B9" s="285"/>
      <c r="C9" s="279"/>
      <c r="D9" s="43">
        <v>1.5</v>
      </c>
      <c r="E9" s="287"/>
      <c r="F9" s="289"/>
      <c r="G9" s="285"/>
      <c r="H9" s="279"/>
      <c r="I9" s="54">
        <v>0.8</v>
      </c>
    </row>
    <row r="10" spans="1:9" ht="12.75" customHeight="1" x14ac:dyDescent="0.2">
      <c r="A10" s="283"/>
      <c r="B10" s="286"/>
      <c r="C10" s="280"/>
      <c r="D10" s="44"/>
      <c r="E10" s="287"/>
      <c r="F10" s="290"/>
      <c r="G10" s="286"/>
      <c r="H10" s="280"/>
      <c r="I10" s="57"/>
    </row>
    <row r="11" spans="1:9" ht="12.75" customHeight="1" x14ac:dyDescent="0.2">
      <c r="A11" s="281" t="s">
        <v>33</v>
      </c>
      <c r="B11" s="284" t="s">
        <v>51</v>
      </c>
      <c r="C11" s="278" t="s">
        <v>26</v>
      </c>
      <c r="D11" s="43"/>
      <c r="E11" s="287"/>
      <c r="F11" s="288" t="s">
        <v>37</v>
      </c>
      <c r="G11" s="284" t="s">
        <v>52</v>
      </c>
      <c r="H11" s="278" t="s">
        <v>24</v>
      </c>
      <c r="I11" s="53"/>
    </row>
    <row r="12" spans="1:9" ht="12.75" customHeight="1" x14ac:dyDescent="0.2">
      <c r="A12" s="282"/>
      <c r="B12" s="285"/>
      <c r="C12" s="279"/>
      <c r="D12" s="43">
        <v>0.6</v>
      </c>
      <c r="E12" s="287"/>
      <c r="F12" s="289"/>
      <c r="G12" s="285"/>
      <c r="H12" s="279"/>
      <c r="I12" s="54">
        <v>0.8</v>
      </c>
    </row>
    <row r="13" spans="1:9" ht="12.75" customHeight="1" x14ac:dyDescent="0.2">
      <c r="A13" s="283"/>
      <c r="B13" s="286"/>
      <c r="C13" s="280"/>
      <c r="D13" s="44"/>
      <c r="E13" s="287"/>
      <c r="F13" s="290"/>
      <c r="G13" s="286"/>
      <c r="H13" s="280"/>
      <c r="I13" s="57"/>
    </row>
    <row r="14" spans="1:9" ht="12.75" customHeight="1" x14ac:dyDescent="0.2">
      <c r="A14" s="281" t="s">
        <v>34</v>
      </c>
      <c r="B14" s="9" t="s">
        <v>53</v>
      </c>
      <c r="C14" s="278" t="s">
        <v>26</v>
      </c>
      <c r="D14" s="43"/>
      <c r="E14" s="287"/>
      <c r="F14" s="281" t="s">
        <v>38</v>
      </c>
      <c r="G14" s="284" t="s">
        <v>54</v>
      </c>
      <c r="H14" s="278" t="s">
        <v>24</v>
      </c>
      <c r="I14" s="53"/>
    </row>
    <row r="15" spans="1:9" ht="12.75" customHeight="1" x14ac:dyDescent="0.2">
      <c r="A15" s="282"/>
      <c r="C15" s="279"/>
      <c r="D15" s="43">
        <v>0.6</v>
      </c>
      <c r="E15" s="287"/>
      <c r="F15" s="282"/>
      <c r="G15" s="285"/>
      <c r="H15" s="279"/>
      <c r="I15" s="54">
        <v>0.8</v>
      </c>
    </row>
    <row r="16" spans="1:9" ht="12.75" customHeight="1" x14ac:dyDescent="0.2">
      <c r="A16" s="283"/>
      <c r="B16" s="12"/>
      <c r="C16" s="280"/>
      <c r="D16" s="44"/>
      <c r="E16" s="287"/>
      <c r="F16" s="283"/>
      <c r="G16" s="286"/>
      <c r="H16" s="280"/>
      <c r="I16" s="57"/>
    </row>
    <row r="17" spans="1:9" ht="12.75" customHeight="1" x14ac:dyDescent="0.2">
      <c r="A17" s="281" t="s">
        <v>35</v>
      </c>
      <c r="B17" s="9" t="s">
        <v>55</v>
      </c>
      <c r="C17" s="278" t="s">
        <v>26</v>
      </c>
      <c r="D17" s="43"/>
      <c r="E17" s="287"/>
      <c r="F17" s="10" t="s">
        <v>56</v>
      </c>
      <c r="G17" s="291"/>
      <c r="H17" s="278" t="s">
        <v>23</v>
      </c>
      <c r="I17" s="53"/>
    </row>
    <row r="18" spans="1:9" ht="12.75" customHeight="1" x14ac:dyDescent="0.2">
      <c r="A18" s="282"/>
      <c r="C18" s="279"/>
      <c r="D18" s="43">
        <v>0.45</v>
      </c>
      <c r="E18" s="287"/>
      <c r="F18" s="10" t="s">
        <v>57</v>
      </c>
      <c r="G18" s="292"/>
      <c r="H18" s="279"/>
      <c r="I18" s="54">
        <v>0.35</v>
      </c>
    </row>
    <row r="19" spans="1:9" ht="12.75" customHeight="1" x14ac:dyDescent="0.2">
      <c r="A19" s="282"/>
      <c r="B19" s="11"/>
      <c r="C19" s="279"/>
      <c r="D19" s="43"/>
      <c r="E19" s="287"/>
      <c r="F19" s="10" t="s">
        <v>58</v>
      </c>
      <c r="G19" s="292"/>
      <c r="H19" s="279"/>
      <c r="I19" s="54"/>
    </row>
    <row r="20" spans="1:9" ht="12.75" customHeight="1" x14ac:dyDescent="0.2">
      <c r="A20" s="283"/>
      <c r="B20" s="12"/>
      <c r="C20" s="280"/>
      <c r="D20" s="45"/>
      <c r="E20" s="287"/>
      <c r="F20" s="13" t="s">
        <v>59</v>
      </c>
      <c r="G20" s="293"/>
      <c r="H20" s="280"/>
      <c r="I20" s="55"/>
    </row>
    <row r="21" spans="1:9" ht="12.75" customHeight="1" x14ac:dyDescent="0.2">
      <c r="A21" s="281" t="s">
        <v>36</v>
      </c>
      <c r="B21" s="284" t="s">
        <v>52</v>
      </c>
      <c r="C21" s="278" t="s">
        <v>23</v>
      </c>
      <c r="D21" s="43"/>
      <c r="E21" s="287"/>
      <c r="F21" s="10" t="s">
        <v>60</v>
      </c>
      <c r="G21" s="291"/>
      <c r="H21" s="278" t="s">
        <v>23</v>
      </c>
      <c r="I21" s="43"/>
    </row>
    <row r="22" spans="1:9" ht="12.75" customHeight="1" x14ac:dyDescent="0.2">
      <c r="A22" s="282"/>
      <c r="B22" s="285"/>
      <c r="C22" s="279"/>
      <c r="D22" s="43">
        <v>0.8</v>
      </c>
      <c r="E22" s="287"/>
      <c r="F22" s="10" t="s">
        <v>61</v>
      </c>
      <c r="G22" s="292"/>
      <c r="H22" s="279"/>
      <c r="I22" s="43">
        <v>0.7</v>
      </c>
    </row>
    <row r="23" spans="1:9" ht="12.75" customHeight="1" x14ac:dyDescent="0.2">
      <c r="A23" s="282"/>
      <c r="B23" s="285"/>
      <c r="C23" s="279"/>
      <c r="D23" s="56"/>
      <c r="E23" s="287"/>
      <c r="F23" s="10" t="s">
        <v>62</v>
      </c>
      <c r="G23" s="292"/>
      <c r="H23" s="279"/>
      <c r="I23" s="56"/>
    </row>
    <row r="24" spans="1:9" ht="12.75" customHeight="1" x14ac:dyDescent="0.2">
      <c r="A24" s="283"/>
      <c r="B24" s="286"/>
      <c r="C24" s="280"/>
      <c r="D24" s="45"/>
      <c r="E24" s="287"/>
      <c r="F24" s="13" t="s">
        <v>63</v>
      </c>
      <c r="G24" s="293"/>
      <c r="H24" s="280"/>
      <c r="I24" s="45"/>
    </row>
    <row r="25" spans="1:9" ht="12.75" customHeight="1" x14ac:dyDescent="0.2">
      <c r="A25" s="281" t="s">
        <v>36</v>
      </c>
      <c r="B25" s="284" t="s">
        <v>64</v>
      </c>
      <c r="C25" s="278" t="s">
        <v>24</v>
      </c>
      <c r="D25" s="53"/>
      <c r="E25" s="292"/>
      <c r="F25" s="10" t="s">
        <v>44</v>
      </c>
      <c r="G25" s="291"/>
      <c r="H25" s="278" t="s">
        <v>24</v>
      </c>
      <c r="I25" s="43"/>
    </row>
    <row r="26" spans="1:9" ht="12.75" customHeight="1" x14ac:dyDescent="0.2">
      <c r="A26" s="282"/>
      <c r="B26" s="285"/>
      <c r="C26" s="279"/>
      <c r="D26" s="54">
        <v>0.8</v>
      </c>
      <c r="E26" s="292"/>
      <c r="F26" s="289" t="s">
        <v>65</v>
      </c>
      <c r="G26" s="292"/>
      <c r="H26" s="279"/>
      <c r="I26" s="43">
        <v>1.2</v>
      </c>
    </row>
    <row r="27" spans="1:9" ht="28.5" customHeight="1" x14ac:dyDescent="0.2">
      <c r="A27" s="283"/>
      <c r="B27" s="286"/>
      <c r="C27" s="280"/>
      <c r="D27" s="57"/>
      <c r="E27" s="293"/>
      <c r="F27" s="290"/>
      <c r="G27" s="293"/>
      <c r="H27" s="280"/>
      <c r="I27" s="58"/>
    </row>
    <row r="28" spans="1:9" ht="12" customHeight="1" x14ac:dyDescent="0.2">
      <c r="A28" s="127"/>
      <c r="B28" s="131"/>
      <c r="C28" s="118"/>
      <c r="D28" s="129"/>
      <c r="E28" s="122"/>
      <c r="F28" s="288" t="s">
        <v>121</v>
      </c>
      <c r="G28" s="116"/>
      <c r="H28" s="114"/>
      <c r="I28" s="133" t="s">
        <v>123</v>
      </c>
    </row>
    <row r="29" spans="1:9" ht="11.25" customHeight="1" x14ac:dyDescent="0.2">
      <c r="A29" s="121"/>
      <c r="B29" s="130"/>
      <c r="C29" s="96"/>
      <c r="D29" s="112"/>
      <c r="E29" s="122"/>
      <c r="F29" s="298"/>
      <c r="G29" s="95"/>
      <c r="H29" s="94"/>
      <c r="I29" s="43" t="s">
        <v>122</v>
      </c>
    </row>
    <row r="30" spans="1:9" x14ac:dyDescent="0.2">
      <c r="A30" s="42"/>
      <c r="B30" s="38"/>
      <c r="C30" s="38"/>
      <c r="D30" s="132"/>
      <c r="F30" s="117"/>
      <c r="G30" s="117"/>
      <c r="H30" s="115"/>
      <c r="I30" s="44" t="s">
        <v>124</v>
      </c>
    </row>
    <row r="31" spans="1:9" x14ac:dyDescent="0.2">
      <c r="A31" s="34"/>
      <c r="B31" s="32"/>
      <c r="C31" s="32"/>
      <c r="D31" s="33"/>
      <c r="F31" s="127"/>
      <c r="G31" s="116"/>
      <c r="H31" s="128"/>
      <c r="I31" s="53"/>
    </row>
    <row r="32" spans="1:9" x14ac:dyDescent="0.2">
      <c r="A32" s="252" t="s">
        <v>78</v>
      </c>
      <c r="B32" s="252"/>
      <c r="C32" s="252"/>
      <c r="D32" s="22"/>
      <c r="E32" s="34" t="s">
        <v>71</v>
      </c>
      <c r="F32" s="32"/>
      <c r="G32" s="32"/>
      <c r="H32" s="32"/>
      <c r="I32" s="33"/>
    </row>
    <row r="33" spans="1:9" x14ac:dyDescent="0.2">
      <c r="A33" s="252" t="s">
        <v>76</v>
      </c>
      <c r="B33" s="252"/>
      <c r="C33" s="252"/>
      <c r="D33" s="30"/>
      <c r="E33" s="68" t="s">
        <v>8</v>
      </c>
      <c r="F33" s="28"/>
      <c r="G33" s="28"/>
      <c r="H33" s="28"/>
      <c r="I33" s="29"/>
    </row>
    <row r="34" spans="1:9" x14ac:dyDescent="0.2">
      <c r="A34" s="252" t="s">
        <v>79</v>
      </c>
      <c r="B34" s="252"/>
      <c r="C34" s="252"/>
      <c r="D34" s="23"/>
      <c r="E34" s="20" t="s">
        <v>75</v>
      </c>
      <c r="I34" s="31"/>
    </row>
    <row r="35" spans="1:9" x14ac:dyDescent="0.2">
      <c r="A35" s="294" t="s">
        <v>9</v>
      </c>
      <c r="B35" s="295"/>
      <c r="C35" s="251"/>
      <c r="D35" s="24"/>
      <c r="E35" s="27" t="s">
        <v>74</v>
      </c>
      <c r="F35" s="28"/>
      <c r="G35" s="28"/>
      <c r="H35" s="28"/>
      <c r="I35" s="29"/>
    </row>
    <row r="36" spans="1:9" x14ac:dyDescent="0.2">
      <c r="A36" s="294" t="s">
        <v>28</v>
      </c>
      <c r="B36" s="295"/>
      <c r="C36" s="251"/>
      <c r="D36" s="25"/>
      <c r="E36" s="20" t="s">
        <v>73</v>
      </c>
      <c r="I36" s="31"/>
    </row>
    <row r="37" spans="1:9" x14ac:dyDescent="0.2">
      <c r="A37" s="296" t="s">
        <v>27</v>
      </c>
      <c r="B37" s="296"/>
      <c r="C37" s="297"/>
      <c r="D37" s="40"/>
      <c r="E37" s="27" t="s">
        <v>77</v>
      </c>
      <c r="F37" s="28"/>
      <c r="G37" s="28"/>
      <c r="H37" s="28"/>
      <c r="I37" s="29"/>
    </row>
    <row r="38" spans="1:9" x14ac:dyDescent="0.2">
      <c r="A38" s="294" t="s">
        <v>68</v>
      </c>
      <c r="B38" s="295"/>
      <c r="C38" s="251"/>
      <c r="D38" s="26"/>
      <c r="E38" s="38" t="s">
        <v>72</v>
      </c>
      <c r="F38" s="42"/>
      <c r="G38" s="42"/>
      <c r="H38" s="42"/>
      <c r="I38" s="41"/>
    </row>
  </sheetData>
  <sheetProtection algorithmName="SHA-512" hashValue="2CmIsQ6xR2mMVxcqL2ZW8x8vDPJ7z38hdZMosSDD6dEGrm9lKc7gNI7DZfJWW/CfWg3Vn21mZqyTf0wthc+oKA==" saltValue="pKbW5aA4S+FfSG08zfNDGg==" spinCount="100000" sheet="1" objects="1" scenarios="1" selectLockedCells="1" selectUnlockedCells="1"/>
  <mergeCells count="46">
    <mergeCell ref="A38:C38"/>
    <mergeCell ref="A35:C35"/>
    <mergeCell ref="A37:C37"/>
    <mergeCell ref="G25:G27"/>
    <mergeCell ref="A36:C36"/>
    <mergeCell ref="A32:C32"/>
    <mergeCell ref="A33:C33"/>
    <mergeCell ref="A34:C34"/>
    <mergeCell ref="F28:F29"/>
    <mergeCell ref="H25:H27"/>
    <mergeCell ref="A21:A24"/>
    <mergeCell ref="B21:B24"/>
    <mergeCell ref="A25:A27"/>
    <mergeCell ref="B25:B27"/>
    <mergeCell ref="C25:C27"/>
    <mergeCell ref="E25:E27"/>
    <mergeCell ref="C21:C24"/>
    <mergeCell ref="E21:E24"/>
    <mergeCell ref="F26:F27"/>
    <mergeCell ref="G17:G20"/>
    <mergeCell ref="G14:G16"/>
    <mergeCell ref="H14:H16"/>
    <mergeCell ref="H17:H20"/>
    <mergeCell ref="G21:G24"/>
    <mergeCell ref="H21:H24"/>
    <mergeCell ref="A14:A16"/>
    <mergeCell ref="C14:C16"/>
    <mergeCell ref="E14:E16"/>
    <mergeCell ref="F14:F16"/>
    <mergeCell ref="A17:A20"/>
    <mergeCell ref="C17:C20"/>
    <mergeCell ref="E17:E20"/>
    <mergeCell ref="H8:H10"/>
    <mergeCell ref="A11:A13"/>
    <mergeCell ref="B11:B13"/>
    <mergeCell ref="C11:C13"/>
    <mergeCell ref="E11:E13"/>
    <mergeCell ref="F11:F13"/>
    <mergeCell ref="G11:G13"/>
    <mergeCell ref="H11:H13"/>
    <mergeCell ref="A8:A10"/>
    <mergeCell ref="B8:B10"/>
    <mergeCell ref="C8:C10"/>
    <mergeCell ref="E8:E10"/>
    <mergeCell ref="F8:F10"/>
    <mergeCell ref="G8:G10"/>
  </mergeCells>
  <phoneticPr fontId="0" type="noConversion"/>
  <pageMargins left="0.19685039370078741" right="0.19685039370078741" top="0.98425196850393704" bottom="0.39370078740157483" header="0.51181102362204722" footer="0.23622047244094491"/>
  <pageSetup paperSize="9" scale="97" orientation="landscape" r:id="rId1"/>
  <headerFooter alignWithMargins="0">
    <oddFooter>&amp;RS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2" zoomScaleNormal="100" workbookViewId="0">
      <selection activeCell="I19" sqref="I19"/>
    </sheetView>
  </sheetViews>
  <sheetFormatPr defaultRowHeight="12.75" x14ac:dyDescent="0.2"/>
  <cols>
    <col min="1" max="1" width="53.28515625" customWidth="1"/>
    <col min="2" max="4" width="13.28515625" customWidth="1"/>
    <col min="5" max="5" width="14.5703125" customWidth="1"/>
    <col min="6" max="7" width="13.28515625" customWidth="1"/>
  </cols>
  <sheetData>
    <row r="1" spans="1:7" s="1" customFormat="1" x14ac:dyDescent="0.2"/>
    <row r="2" spans="1:7" s="1" customFormat="1" x14ac:dyDescent="0.2"/>
    <row r="3" spans="1:7" s="1" customFormat="1" x14ac:dyDescent="0.2">
      <c r="A3" s="4"/>
    </row>
    <row r="4" spans="1:7" ht="9.75" customHeight="1" x14ac:dyDescent="0.2"/>
    <row r="5" spans="1:7" s="5" customFormat="1" ht="18" x14ac:dyDescent="0.25">
      <c r="A5" s="5" t="s">
        <v>14</v>
      </c>
    </row>
    <row r="6" spans="1:7" s="5" customFormat="1" ht="12" customHeight="1" thickBot="1" x14ac:dyDescent="0.3"/>
    <row r="7" spans="1:7" ht="13.5" customHeight="1" thickBot="1" x14ac:dyDescent="0.25">
      <c r="B7" s="299" t="s">
        <v>7</v>
      </c>
      <c r="C7" s="300"/>
      <c r="D7" s="300"/>
      <c r="E7" s="300"/>
      <c r="F7" s="300"/>
      <c r="G7" s="301"/>
    </row>
    <row r="8" spans="1:7" s="19" customFormat="1" x14ac:dyDescent="0.2">
      <c r="B8" s="83"/>
      <c r="C8" s="62" t="s">
        <v>114</v>
      </c>
      <c r="D8" s="62" t="s">
        <v>3</v>
      </c>
      <c r="E8" s="62" t="s">
        <v>4</v>
      </c>
      <c r="F8" s="62" t="s">
        <v>5</v>
      </c>
      <c r="G8" s="63" t="s">
        <v>6</v>
      </c>
    </row>
    <row r="9" spans="1:7" s="49" customFormat="1" ht="25.5" customHeight="1" thickBot="1" x14ac:dyDescent="0.25">
      <c r="A9" s="87"/>
      <c r="B9" s="86"/>
      <c r="C9" s="66" t="s">
        <v>98</v>
      </c>
      <c r="D9" s="66" t="s">
        <v>99</v>
      </c>
      <c r="E9" s="66" t="s">
        <v>100</v>
      </c>
      <c r="F9" s="66" t="s">
        <v>101</v>
      </c>
      <c r="G9" s="67" t="s">
        <v>102</v>
      </c>
    </row>
    <row r="10" spans="1:7" ht="13.5" thickBot="1" x14ac:dyDescent="0.25">
      <c r="A10" s="18" t="s">
        <v>12</v>
      </c>
      <c r="B10" s="81"/>
      <c r="C10" s="109">
        <v>6448.74</v>
      </c>
      <c r="D10" s="81">
        <v>1.05</v>
      </c>
      <c r="E10" s="81">
        <f>D10*1.05</f>
        <v>1.1025</v>
      </c>
      <c r="F10" s="81">
        <f>E10*1.05</f>
        <v>1.1576250000000001</v>
      </c>
      <c r="G10" s="82">
        <f>F10*1.05</f>
        <v>1.2155062500000002</v>
      </c>
    </row>
    <row r="11" spans="1:7" ht="15" customHeight="1" thickBot="1" x14ac:dyDescent="0.25">
      <c r="A11" s="1"/>
      <c r="B11" s="80"/>
      <c r="C11" s="78"/>
      <c r="D11" s="78"/>
      <c r="E11" s="78"/>
      <c r="F11" s="78"/>
      <c r="G11" s="78"/>
    </row>
    <row r="12" spans="1:7" s="71" customFormat="1" ht="18" customHeight="1" thickBot="1" x14ac:dyDescent="0.3">
      <c r="A12" s="302" t="s">
        <v>13</v>
      </c>
      <c r="B12" s="303"/>
      <c r="C12" s="304"/>
      <c r="D12" s="304"/>
      <c r="E12" s="304"/>
      <c r="F12" s="304"/>
      <c r="G12" s="76" t="s">
        <v>10</v>
      </c>
    </row>
    <row r="13" spans="1:7" s="47" customFormat="1" ht="14.25" x14ac:dyDescent="0.2">
      <c r="A13" s="305" t="s">
        <v>107</v>
      </c>
      <c r="B13" s="306"/>
      <c r="C13" s="306"/>
      <c r="D13" s="306"/>
      <c r="E13" s="306"/>
      <c r="F13" s="306"/>
      <c r="G13" s="79"/>
    </row>
    <row r="14" spans="1:7" s="47" customFormat="1" ht="14.25" x14ac:dyDescent="0.2">
      <c r="A14" s="307" t="s">
        <v>2</v>
      </c>
      <c r="B14" s="308"/>
      <c r="C14" s="308"/>
      <c r="D14" s="308"/>
      <c r="E14" s="308"/>
      <c r="F14" s="308"/>
      <c r="G14" s="72">
        <f>C10</f>
        <v>6448.74</v>
      </c>
    </row>
    <row r="15" spans="1:7" s="47" customFormat="1" ht="14.25" customHeight="1" x14ac:dyDescent="0.2">
      <c r="A15" s="307" t="s">
        <v>11</v>
      </c>
      <c r="B15" s="308"/>
      <c r="C15" s="308"/>
      <c r="D15" s="308"/>
      <c r="E15" s="308"/>
      <c r="F15" s="308"/>
      <c r="G15" s="73">
        <v>1.103</v>
      </c>
    </row>
    <row r="16" spans="1:7" s="47" customFormat="1" ht="14.25" customHeight="1" x14ac:dyDescent="0.2">
      <c r="A16" s="307" t="s">
        <v>15</v>
      </c>
      <c r="B16" s="308"/>
      <c r="C16" s="308"/>
      <c r="D16" s="308"/>
      <c r="E16" s="308"/>
      <c r="F16" s="308"/>
      <c r="G16" s="74">
        <f>G14*G15</f>
        <v>7112.9602199999999</v>
      </c>
    </row>
    <row r="17" spans="1:7" x14ac:dyDescent="0.2">
      <c r="A17" s="1"/>
      <c r="B17" s="77"/>
      <c r="C17" s="78"/>
      <c r="D17" s="78"/>
      <c r="E17" s="78"/>
      <c r="F17" s="78"/>
      <c r="G17" s="78"/>
    </row>
    <row r="18" spans="1:7" x14ac:dyDescent="0.2">
      <c r="B18" s="22"/>
      <c r="C18" s="252" t="s">
        <v>71</v>
      </c>
      <c r="D18" s="252"/>
      <c r="E18" s="252"/>
      <c r="F18" s="252"/>
      <c r="G18" s="252"/>
    </row>
    <row r="19" spans="1:7" x14ac:dyDescent="0.2">
      <c r="B19" s="30"/>
      <c r="C19" s="309" t="s">
        <v>8</v>
      </c>
      <c r="D19" s="309"/>
      <c r="E19" s="309"/>
      <c r="F19" s="309"/>
      <c r="G19" s="309"/>
    </row>
    <row r="20" spans="1:7" x14ac:dyDescent="0.2">
      <c r="B20" s="23"/>
      <c r="C20" s="252" t="s">
        <v>75</v>
      </c>
      <c r="D20" s="252"/>
      <c r="E20" s="252"/>
      <c r="F20" s="252"/>
      <c r="G20" s="252"/>
    </row>
    <row r="21" spans="1:7" x14ac:dyDescent="0.2">
      <c r="B21" s="24"/>
      <c r="C21" s="252" t="s">
        <v>74</v>
      </c>
      <c r="D21" s="252"/>
      <c r="E21" s="252"/>
      <c r="F21" s="252"/>
      <c r="G21" s="252"/>
    </row>
    <row r="22" spans="1:7" x14ac:dyDescent="0.2">
      <c r="B22" s="25"/>
      <c r="C22" s="252" t="s">
        <v>73</v>
      </c>
      <c r="D22" s="252"/>
      <c r="E22" s="252"/>
      <c r="F22" s="252"/>
      <c r="G22" s="252"/>
    </row>
    <row r="23" spans="1:7" x14ac:dyDescent="0.2">
      <c r="B23" s="40"/>
      <c r="C23" s="252" t="s">
        <v>77</v>
      </c>
      <c r="D23" s="252"/>
      <c r="E23" s="252"/>
      <c r="F23" s="252"/>
      <c r="G23" s="252"/>
    </row>
    <row r="24" spans="1:7" x14ac:dyDescent="0.2">
      <c r="B24" s="26"/>
      <c r="C24" s="252" t="s">
        <v>72</v>
      </c>
      <c r="D24" s="252"/>
      <c r="E24" s="252"/>
      <c r="F24" s="252"/>
      <c r="G24" s="252"/>
    </row>
  </sheetData>
  <sheetProtection algorithmName="SHA-512" hashValue="dCCOJu4IJyj+JPAqm24pusBqvejGtsp22uQ29ygo925r/EjzUjuVAoPrtvmUBKgP0+Ne3MaIYnJu0Z+uji3CwQ==" saltValue="XFGhah7t0/ILWTqol2ijZw==" spinCount="100000" sheet="1" objects="1" scenarios="1" selectLockedCells="1" selectUnlockedCells="1"/>
  <mergeCells count="13">
    <mergeCell ref="A16:F16"/>
    <mergeCell ref="C21:G21"/>
    <mergeCell ref="C22:G22"/>
    <mergeCell ref="C23:G23"/>
    <mergeCell ref="C24:G24"/>
    <mergeCell ref="C20:G20"/>
    <mergeCell ref="C19:G19"/>
    <mergeCell ref="C18:G18"/>
    <mergeCell ref="B7:G7"/>
    <mergeCell ref="A12:F12"/>
    <mergeCell ref="A13:F13"/>
    <mergeCell ref="A14:F14"/>
    <mergeCell ref="A15:F15"/>
  </mergeCells>
  <phoneticPr fontId="0" type="noConversion"/>
  <pageMargins left="0.19685039370078741" right="0.19685039370078741" top="0.98425196850393704" bottom="0.39370078740157483" header="0.51181102362204722" footer="0.23622047244094491"/>
  <pageSetup paperSize="9" scale="93" orientation="landscape" r:id="rId1"/>
  <headerFooter alignWithMargins="0">
    <oddFooter>&amp;RS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3"/>
  <sheetViews>
    <sheetView view="pageBreakPreview" topLeftCell="A5" zoomScale="70" zoomScaleNormal="100" zoomScaleSheetLayoutView="70" workbookViewId="0">
      <selection activeCell="C21" sqref="C21"/>
    </sheetView>
  </sheetViews>
  <sheetFormatPr defaultRowHeight="12.75" x14ac:dyDescent="0.2"/>
  <cols>
    <col min="1" max="1" width="61.140625" customWidth="1"/>
    <col min="2" max="2" width="21.7109375" customWidth="1"/>
    <col min="3" max="9" width="15.7109375" customWidth="1"/>
    <col min="10" max="11" width="19.5703125" customWidth="1"/>
    <col min="12" max="12" width="15.7109375" customWidth="1"/>
    <col min="13" max="13" width="19.28515625" bestFit="1" customWidth="1"/>
    <col min="14" max="15" width="19.28515625" customWidth="1"/>
    <col min="17" max="17" width="3.140625" customWidth="1"/>
  </cols>
  <sheetData>
    <row r="1" spans="1:15" s="1" customFormat="1" x14ac:dyDescent="0.2">
      <c r="A1" s="1" t="s">
        <v>30</v>
      </c>
    </row>
    <row r="2" spans="1:15" s="1" customFormat="1" x14ac:dyDescent="0.2"/>
    <row r="3" spans="1:15" s="1" customFormat="1" x14ac:dyDescent="0.2">
      <c r="A3" s="4"/>
      <c r="B3" s="2"/>
    </row>
    <row r="5" spans="1:15" s="5" customFormat="1" ht="18.75" thickBot="1" x14ac:dyDescent="0.3">
      <c r="A5" s="5" t="s">
        <v>116</v>
      </c>
      <c r="B5" s="196"/>
    </row>
    <row r="6" spans="1:15" ht="13.5" thickBot="1" x14ac:dyDescent="0.25">
      <c r="A6" s="197"/>
      <c r="B6" s="198"/>
      <c r="C6" s="310"/>
      <c r="D6" s="310"/>
      <c r="E6" s="310"/>
      <c r="F6" s="310"/>
      <c r="G6" s="310"/>
      <c r="H6" s="310"/>
      <c r="I6" s="310"/>
      <c r="J6" s="311"/>
      <c r="K6" s="311"/>
      <c r="L6" s="311"/>
      <c r="M6" s="312"/>
      <c r="N6" s="19"/>
      <c r="O6" s="19"/>
    </row>
    <row r="7" spans="1:15" s="6" customFormat="1" ht="51.75" thickBot="1" x14ac:dyDescent="0.25">
      <c r="A7" s="255" t="s">
        <v>83</v>
      </c>
      <c r="B7" s="256"/>
      <c r="C7" s="199" t="s">
        <v>39</v>
      </c>
      <c r="D7" s="199" t="s">
        <v>40</v>
      </c>
      <c r="E7" s="98" t="s">
        <v>41</v>
      </c>
      <c r="F7" s="199" t="s">
        <v>82</v>
      </c>
      <c r="G7" s="200" t="s">
        <v>42</v>
      </c>
      <c r="H7" s="110" t="s">
        <v>125</v>
      </c>
      <c r="I7" s="110" t="s">
        <v>43</v>
      </c>
      <c r="J7" s="98" t="s">
        <v>134</v>
      </c>
      <c r="K7" s="98" t="s">
        <v>138</v>
      </c>
      <c r="L7" s="98" t="s">
        <v>132</v>
      </c>
      <c r="M7" s="51" t="s">
        <v>121</v>
      </c>
      <c r="N7" s="49"/>
      <c r="O7" s="49"/>
    </row>
    <row r="8" spans="1:15" s="17" customFormat="1" ht="17.25" customHeight="1" x14ac:dyDescent="0.25">
      <c r="A8" s="313" t="s">
        <v>66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5"/>
      <c r="N8" s="201"/>
      <c r="O8" s="201"/>
    </row>
    <row r="9" spans="1:15" s="3" customFormat="1" ht="14.25" customHeight="1" x14ac:dyDescent="0.2">
      <c r="A9" s="202" t="s">
        <v>17</v>
      </c>
      <c r="B9" s="203" t="s">
        <v>16</v>
      </c>
      <c r="M9" s="21"/>
    </row>
    <row r="10" spans="1:15" s="3" customFormat="1" ht="15" customHeight="1" x14ac:dyDescent="0.2">
      <c r="A10" s="316" t="s">
        <v>106</v>
      </c>
      <c r="B10" s="317"/>
      <c r="C10" s="329">
        <f>'Water Annual Increase'!G16</f>
        <v>2076.877</v>
      </c>
      <c r="D10" s="329">
        <f>'Water Annual Increase'!G16</f>
        <v>2076.877</v>
      </c>
      <c r="E10" s="329">
        <f>'Water Annual Increase'!G16</f>
        <v>2076.877</v>
      </c>
      <c r="F10" s="329">
        <f>'Water Annual Increase'!G16</f>
        <v>2076.877</v>
      </c>
      <c r="G10" s="329">
        <f>'Water Annual Increase'!G16</f>
        <v>2076.877</v>
      </c>
      <c r="H10" s="329">
        <f>'Water Annual Increase'!G16</f>
        <v>2076.877</v>
      </c>
      <c r="I10" s="329">
        <f>'Water Annual Increase'!G16</f>
        <v>2076.877</v>
      </c>
      <c r="J10" s="329">
        <f>'Water Annual Increase'!G16</f>
        <v>2076.877</v>
      </c>
      <c r="K10" s="330">
        <f>'Water Annual Increase'!G16</f>
        <v>2076.877</v>
      </c>
      <c r="L10" s="330">
        <f>'Water Annual Increase'!G16</f>
        <v>2076.877</v>
      </c>
      <c r="M10" s="331">
        <f>'Water Annual Increase'!G16</f>
        <v>2076.877</v>
      </c>
      <c r="N10" s="158"/>
      <c r="O10" s="158"/>
    </row>
    <row r="11" spans="1:15" s="3" customFormat="1" ht="15" customHeight="1" x14ac:dyDescent="0.2">
      <c r="A11" s="258" t="s">
        <v>136</v>
      </c>
      <c r="B11" s="259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1"/>
      <c r="N11" s="158"/>
      <c r="O11" s="158"/>
    </row>
    <row r="12" spans="1:15" s="3" customFormat="1" ht="15" customHeight="1" x14ac:dyDescent="0.2">
      <c r="A12" s="262"/>
      <c r="B12" s="263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5"/>
      <c r="N12" s="158"/>
      <c r="O12" s="158"/>
    </row>
    <row r="13" spans="1:15" s="3" customFormat="1" ht="15" customHeight="1" x14ac:dyDescent="0.2">
      <c r="A13" s="266"/>
      <c r="B13" s="267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9"/>
      <c r="N13" s="158"/>
      <c r="O13" s="158"/>
    </row>
    <row r="14" spans="1:15" s="3" customFormat="1" ht="15" customHeight="1" x14ac:dyDescent="0.2">
      <c r="A14" s="167"/>
      <c r="B14" s="168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70"/>
      <c r="N14" s="158"/>
      <c r="O14" s="158"/>
    </row>
    <row r="15" spans="1:15" s="3" customFormat="1" ht="15" customHeight="1" x14ac:dyDescent="0.2">
      <c r="A15" s="149" t="s">
        <v>128</v>
      </c>
      <c r="B15" s="146"/>
      <c r="C15" s="136"/>
      <c r="D15" s="136"/>
      <c r="E15" s="137"/>
      <c r="F15" s="137"/>
      <c r="G15" s="189">
        <v>0</v>
      </c>
      <c r="H15" s="189">
        <v>0</v>
      </c>
      <c r="I15" s="189">
        <v>0</v>
      </c>
      <c r="J15" s="189">
        <v>0</v>
      </c>
      <c r="K15" s="189">
        <v>0</v>
      </c>
      <c r="L15" s="189">
        <v>0</v>
      </c>
      <c r="M15" s="190">
        <v>0</v>
      </c>
      <c r="N15" s="39"/>
      <c r="O15" s="39"/>
    </row>
    <row r="16" spans="1:15" s="3" customFormat="1" ht="15" customHeight="1" x14ac:dyDescent="0.2">
      <c r="A16" s="155"/>
      <c r="B16" s="156"/>
      <c r="C16" s="136"/>
      <c r="D16" s="136"/>
      <c r="E16" s="137"/>
      <c r="F16" s="137"/>
      <c r="G16" s="137"/>
      <c r="H16" s="137"/>
      <c r="I16" s="137"/>
      <c r="J16" s="137"/>
      <c r="K16" s="137"/>
      <c r="L16" s="137"/>
      <c r="M16" s="138"/>
      <c r="N16" s="158"/>
      <c r="O16" s="158"/>
    </row>
    <row r="17" spans="1:15" s="3" customFormat="1" ht="15" customHeight="1" x14ac:dyDescent="0.2">
      <c r="A17" s="140" t="s">
        <v>126</v>
      </c>
      <c r="B17" s="141"/>
      <c r="C17" s="144"/>
      <c r="D17" s="144"/>
      <c r="E17" s="144"/>
      <c r="F17" s="144"/>
      <c r="G17" s="191">
        <v>0</v>
      </c>
      <c r="H17" s="191">
        <v>0</v>
      </c>
      <c r="I17" s="191">
        <v>0</v>
      </c>
      <c r="J17" s="191">
        <v>0</v>
      </c>
      <c r="K17" s="191">
        <v>0</v>
      </c>
      <c r="L17" s="191">
        <v>0</v>
      </c>
      <c r="M17" s="138"/>
      <c r="N17" s="158"/>
      <c r="O17" s="158"/>
    </row>
    <row r="18" spans="1:15" s="3" customFormat="1" x14ac:dyDescent="0.2">
      <c r="A18" s="14"/>
      <c r="B18" s="15"/>
      <c r="C18" s="15"/>
      <c r="D18" s="15"/>
      <c r="E18" s="204"/>
      <c r="F18" s="204"/>
      <c r="G18" s="204"/>
      <c r="H18" s="204"/>
      <c r="I18" s="204"/>
      <c r="J18" s="204"/>
      <c r="K18" s="204"/>
      <c r="L18" s="204"/>
      <c r="M18" s="16"/>
    </row>
    <row r="19" spans="1:15" s="3" customFormat="1" ht="29.25" customHeight="1" x14ac:dyDescent="0.2">
      <c r="A19" s="52" t="s">
        <v>103</v>
      </c>
      <c r="B19" s="205" t="s">
        <v>19</v>
      </c>
      <c r="C19" s="150">
        <v>1.8</v>
      </c>
      <c r="D19" s="150">
        <v>0.8</v>
      </c>
      <c r="E19" s="206">
        <v>0.8</v>
      </c>
      <c r="F19" s="206">
        <v>0.6</v>
      </c>
      <c r="G19" s="207">
        <v>1</v>
      </c>
      <c r="H19" s="207">
        <v>1</v>
      </c>
      <c r="I19" s="207">
        <v>1</v>
      </c>
      <c r="J19" s="206">
        <v>0.5</v>
      </c>
      <c r="K19" s="206">
        <v>0.8</v>
      </c>
      <c r="L19" s="206">
        <v>1.7</v>
      </c>
      <c r="M19" s="151">
        <f>IF(M15&gt;10,10,IF(M15&gt;2,12.5,IF(M15&gt;0,15,IF(M15&lt;=0,0))))</f>
        <v>0</v>
      </c>
      <c r="N19" s="208"/>
      <c r="O19" s="208"/>
    </row>
    <row r="20" spans="1:15" s="211" customFormat="1" ht="12" customHeight="1" x14ac:dyDescent="0.2">
      <c r="A20" s="209"/>
      <c r="B20" s="210"/>
      <c r="M20" s="212"/>
    </row>
    <row r="21" spans="1:15" s="3" customFormat="1" ht="13.5" customHeight="1" x14ac:dyDescent="0.2">
      <c r="A21" s="275" t="s">
        <v>130</v>
      </c>
      <c r="B21" s="277"/>
      <c r="C21" s="192">
        <v>0</v>
      </c>
      <c r="D21" s="192">
        <v>0</v>
      </c>
      <c r="E21" s="192">
        <v>0</v>
      </c>
      <c r="F21" s="192">
        <v>0</v>
      </c>
      <c r="G21" s="327">
        <f>((G15*10000)/100)*G17</f>
        <v>0</v>
      </c>
      <c r="H21" s="327">
        <f t="shared" ref="H21:L21" si="0">((H15*10000)/100)*H17</f>
        <v>0</v>
      </c>
      <c r="I21" s="327">
        <f t="shared" si="0"/>
        <v>0</v>
      </c>
      <c r="J21" s="327">
        <f t="shared" si="0"/>
        <v>0</v>
      </c>
      <c r="K21" s="327">
        <f t="shared" si="0"/>
        <v>0</v>
      </c>
      <c r="L21" s="327">
        <f t="shared" si="0"/>
        <v>0</v>
      </c>
      <c r="M21" s="328"/>
      <c r="N21" s="39"/>
      <c r="O21" s="39"/>
    </row>
    <row r="22" spans="1:15" s="3" customFormat="1" ht="13.5" customHeight="1" thickBot="1" x14ac:dyDescent="0.25">
      <c r="A22" s="213"/>
      <c r="B22" s="214"/>
      <c r="C22" s="215"/>
      <c r="D22" s="215"/>
      <c r="E22" s="215"/>
      <c r="F22" s="215"/>
      <c r="G22" s="216"/>
      <c r="H22" s="216"/>
      <c r="I22" s="216"/>
      <c r="J22" s="216"/>
      <c r="K22" s="216"/>
      <c r="L22" s="216"/>
      <c r="M22" s="217"/>
      <c r="N22" s="39"/>
      <c r="O22" s="39"/>
    </row>
    <row r="23" spans="1:15" s="3" customFormat="1" ht="13.5" customHeight="1" x14ac:dyDescent="0.2">
      <c r="A23" s="270" t="s">
        <v>137</v>
      </c>
      <c r="B23" s="271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3"/>
      <c r="N23" s="157"/>
      <c r="O23" s="157"/>
    </row>
    <row r="24" spans="1:15" s="3" customFormat="1" ht="13.5" customHeight="1" x14ac:dyDescent="0.2">
      <c r="A24" s="262"/>
      <c r="B24" s="263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5"/>
      <c r="N24" s="157"/>
      <c r="O24" s="157"/>
    </row>
    <row r="25" spans="1:15" s="3" customFormat="1" ht="15.75" customHeight="1" x14ac:dyDescent="0.2">
      <c r="A25" s="274"/>
      <c r="B25" s="267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9"/>
      <c r="N25" s="157"/>
      <c r="O25" s="157"/>
    </row>
    <row r="26" spans="1:15" s="3" customFormat="1" ht="15.75" customHeight="1" x14ac:dyDescent="0.2">
      <c r="A26" s="171"/>
      <c r="B26" s="168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70"/>
      <c r="N26" s="157"/>
      <c r="O26" s="157"/>
    </row>
    <row r="27" spans="1:15" s="3" customFormat="1" ht="16.5" customHeight="1" x14ac:dyDescent="0.2">
      <c r="A27" s="149" t="s">
        <v>133</v>
      </c>
      <c r="B27" s="146"/>
      <c r="C27" s="152"/>
      <c r="D27" s="152"/>
      <c r="E27" s="152"/>
      <c r="F27" s="152"/>
      <c r="G27" s="193">
        <v>0</v>
      </c>
      <c r="H27" s="193">
        <v>0</v>
      </c>
      <c r="I27" s="193">
        <v>0</v>
      </c>
      <c r="J27" s="193">
        <v>0</v>
      </c>
      <c r="K27" s="193">
        <v>0</v>
      </c>
      <c r="L27" s="193">
        <v>0</v>
      </c>
      <c r="M27" s="194">
        <v>0</v>
      </c>
      <c r="N27" s="161"/>
      <c r="O27" s="161"/>
    </row>
    <row r="28" spans="1:15" s="3" customFormat="1" ht="16.5" customHeight="1" x14ac:dyDescent="0.2">
      <c r="A28" s="148"/>
      <c r="B28" s="143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108"/>
      <c r="N28" s="157"/>
      <c r="O28" s="157"/>
    </row>
    <row r="29" spans="1:15" s="3" customFormat="1" ht="15" customHeight="1" x14ac:dyDescent="0.2">
      <c r="A29" s="159" t="s">
        <v>129</v>
      </c>
      <c r="B29" s="139"/>
      <c r="C29" s="152"/>
      <c r="D29" s="136"/>
      <c r="E29" s="152"/>
      <c r="F29" s="152"/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60"/>
      <c r="N29" s="157"/>
      <c r="O29" s="157"/>
    </row>
    <row r="30" spans="1:15" s="3" customFormat="1" ht="12" customHeight="1" x14ac:dyDescent="0.2">
      <c r="A30" s="148"/>
      <c r="B30" s="143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108"/>
      <c r="N30" s="157"/>
      <c r="O30" s="157"/>
    </row>
    <row r="31" spans="1:15" s="3" customFormat="1" ht="38.25" customHeight="1" x14ac:dyDescent="0.2">
      <c r="A31" s="218" t="s">
        <v>115</v>
      </c>
      <c r="B31" s="219" t="s">
        <v>19</v>
      </c>
      <c r="C31" s="150">
        <v>1.8</v>
      </c>
      <c r="D31" s="150">
        <v>0.8</v>
      </c>
      <c r="E31" s="206">
        <v>0.8</v>
      </c>
      <c r="F31" s="206">
        <v>0.6</v>
      </c>
      <c r="G31" s="207">
        <v>1</v>
      </c>
      <c r="H31" s="207">
        <v>1</v>
      </c>
      <c r="I31" s="207">
        <v>1</v>
      </c>
      <c r="J31" s="206">
        <v>0.5</v>
      </c>
      <c r="K31" s="206">
        <v>0.8</v>
      </c>
      <c r="L31" s="206">
        <v>1.7</v>
      </c>
      <c r="M31" s="151">
        <f>IF(M27&gt;10,10,IF(M27&gt;2,12.5,IF(M27&gt;0,15,IF(M27&lt;=0,0))))</f>
        <v>0</v>
      </c>
      <c r="N31" s="208"/>
      <c r="O31" s="208"/>
    </row>
    <row r="32" spans="1:15" s="3" customFormat="1" ht="15" customHeight="1" x14ac:dyDescent="0.2">
      <c r="A32" s="220"/>
      <c r="B32" s="221"/>
      <c r="C32" s="222"/>
      <c r="D32" s="222"/>
      <c r="E32" s="222"/>
      <c r="F32" s="222"/>
      <c r="G32" s="223"/>
      <c r="H32" s="223"/>
      <c r="I32" s="223"/>
      <c r="J32" s="223"/>
      <c r="K32" s="223"/>
      <c r="L32" s="223"/>
      <c r="M32" s="224"/>
      <c r="N32" s="39"/>
      <c r="O32" s="39"/>
    </row>
    <row r="33" spans="1:17" s="3" customFormat="1" ht="15" customHeight="1" x14ac:dyDescent="0.2">
      <c r="A33" s="275" t="s">
        <v>131</v>
      </c>
      <c r="B33" s="277"/>
      <c r="C33" s="192">
        <v>0</v>
      </c>
      <c r="D33" s="192">
        <v>0</v>
      </c>
      <c r="E33" s="192">
        <v>0</v>
      </c>
      <c r="F33" s="192">
        <v>0</v>
      </c>
      <c r="G33" s="327">
        <f>((G27*10000)/100)*G29</f>
        <v>0</v>
      </c>
      <c r="H33" s="327">
        <f t="shared" ref="H33:L33" si="1">((H27*10000)/100)*H29</f>
        <v>0</v>
      </c>
      <c r="I33" s="327">
        <f t="shared" si="1"/>
        <v>0</v>
      </c>
      <c r="J33" s="327">
        <f t="shared" si="1"/>
        <v>0</v>
      </c>
      <c r="K33" s="327">
        <f t="shared" si="1"/>
        <v>0</v>
      </c>
      <c r="L33" s="327">
        <f t="shared" si="1"/>
        <v>0</v>
      </c>
      <c r="M33" s="328"/>
      <c r="N33" s="39"/>
      <c r="O33" s="39"/>
    </row>
    <row r="34" spans="1:17" s="3" customFormat="1" ht="15" customHeight="1" thickBot="1" x14ac:dyDescent="0.25">
      <c r="A34" s="225"/>
      <c r="B34" s="226"/>
      <c r="C34" s="227"/>
      <c r="D34" s="227"/>
      <c r="E34" s="227"/>
      <c r="F34" s="227"/>
      <c r="G34" s="228"/>
      <c r="H34" s="228"/>
      <c r="I34" s="228"/>
      <c r="J34" s="228"/>
      <c r="K34" s="228"/>
      <c r="L34" s="228"/>
      <c r="M34" s="217"/>
      <c r="N34" s="39"/>
      <c r="O34" s="39"/>
    </row>
    <row r="35" spans="1:17" s="3" customFormat="1" ht="24.75" customHeight="1" thickBot="1" x14ac:dyDescent="0.25">
      <c r="A35" s="229" t="s">
        <v>104</v>
      </c>
      <c r="B35" s="230"/>
      <c r="C35" s="244">
        <f t="shared" ref="C35:L35" si="2">(C21*C19)-(C33*C31)</f>
        <v>0</v>
      </c>
      <c r="D35" s="244">
        <f t="shared" si="2"/>
        <v>0</v>
      </c>
      <c r="E35" s="244">
        <f t="shared" si="2"/>
        <v>0</v>
      </c>
      <c r="F35" s="244">
        <f t="shared" si="2"/>
        <v>0</v>
      </c>
      <c r="G35" s="244">
        <f t="shared" si="2"/>
        <v>0</v>
      </c>
      <c r="H35" s="244">
        <f t="shared" si="2"/>
        <v>0</v>
      </c>
      <c r="I35" s="244">
        <f t="shared" si="2"/>
        <v>0</v>
      </c>
      <c r="J35" s="244">
        <f t="shared" si="2"/>
        <v>0</v>
      </c>
      <c r="K35" s="244">
        <f t="shared" si="2"/>
        <v>0</v>
      </c>
      <c r="L35" s="244">
        <f t="shared" si="2"/>
        <v>0</v>
      </c>
      <c r="M35" s="231">
        <f>IF(M19-M31&lt;=0,0,IF(M19-M31&gt;0,M19-M31))</f>
        <v>0</v>
      </c>
      <c r="N35" s="158"/>
      <c r="O35" s="158"/>
    </row>
    <row r="36" spans="1:17" s="3" customFormat="1" ht="13.5" customHeight="1" thickBot="1" x14ac:dyDescent="0.25">
      <c r="A36" s="232"/>
      <c r="B36" s="233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108"/>
      <c r="N36" s="234" t="s">
        <v>105</v>
      </c>
      <c r="O36" s="157"/>
    </row>
    <row r="37" spans="1:17" s="211" customFormat="1" ht="13.5" thickBot="1" x14ac:dyDescent="0.25">
      <c r="A37" s="235" t="s">
        <v>113</v>
      </c>
      <c r="B37" s="236"/>
      <c r="C37" s="237">
        <f>C10*C35</f>
        <v>0</v>
      </c>
      <c r="D37" s="237">
        <f t="shared" ref="D37:K37" si="3">D10*D35</f>
        <v>0</v>
      </c>
      <c r="E37" s="237">
        <f t="shared" si="3"/>
        <v>0</v>
      </c>
      <c r="F37" s="237">
        <f t="shared" si="3"/>
        <v>0</v>
      </c>
      <c r="G37" s="237">
        <f t="shared" si="3"/>
        <v>0</v>
      </c>
      <c r="H37" s="237">
        <f t="shared" si="3"/>
        <v>0</v>
      </c>
      <c r="I37" s="237">
        <f t="shared" si="3"/>
        <v>0</v>
      </c>
      <c r="J37" s="237">
        <f t="shared" si="3"/>
        <v>0</v>
      </c>
      <c r="K37" s="237">
        <f t="shared" si="3"/>
        <v>0</v>
      </c>
      <c r="L37" s="237">
        <f>L10*L35</f>
        <v>0</v>
      </c>
      <c r="M37" s="238">
        <f>M10*M35</f>
        <v>0</v>
      </c>
      <c r="N37" s="239">
        <f>SUM(C37:M37)</f>
        <v>0</v>
      </c>
      <c r="O37" s="240"/>
    </row>
    <row r="38" spans="1:17" s="211" customFormat="1" x14ac:dyDescent="0.2">
      <c r="A38" s="241" t="s">
        <v>69</v>
      </c>
      <c r="B38" s="242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2"/>
      <c r="Q38" s="252"/>
    </row>
    <row r="39" spans="1:17" ht="12.75" customHeight="1" x14ac:dyDescent="0.2">
      <c r="A39" s="50" t="s">
        <v>76</v>
      </c>
      <c r="B39" s="30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7"/>
    </row>
    <row r="40" spans="1:17" x14ac:dyDescent="0.2">
      <c r="A40" s="68" t="s">
        <v>135</v>
      </c>
      <c r="B40" s="23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</row>
    <row r="41" spans="1:17" x14ac:dyDescent="0.2">
      <c r="A41" s="153" t="s">
        <v>9</v>
      </c>
      <c r="B41" s="25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</row>
    <row r="42" spans="1:17" x14ac:dyDescent="0.2">
      <c r="A42" s="153" t="s">
        <v>67</v>
      </c>
      <c r="B42" s="142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</row>
    <row r="43" spans="1:17" x14ac:dyDescent="0.2">
      <c r="A43" s="145" t="s">
        <v>127</v>
      </c>
      <c r="B43" s="147"/>
    </row>
  </sheetData>
  <sheetProtection algorithmName="SHA-512" hashValue="KM3HwDXBDmae1sFhVpjjP6TLZeQRpKZO8xEG00ScboDs8PcFeyPApXMhAwxAjdh7Q0dGvL/CcWLsxyUbSxm7gg==" saltValue="5sKfPUJVYSqvyUV4g7ZgbQ==" spinCount="100000" sheet="1" objects="1" scenarios="1" selectLockedCells="1"/>
  <protectedRanges>
    <protectedRange algorithmName="SHA-512" hashValue="fduGyp/4vF+PcdZxnAYO6wGMq38gqvdNei4gQ3NKsSk8JwVVhPHYDJx2sapWIpqmHF7mrCf/rUiymaK8AWRBUQ==" saltValue="svRQrduyWn8N6lN9VGcTHg==" spinCount="100000" sqref="C10:M10" name="Costs"/>
  </protectedRanges>
  <mergeCells count="13">
    <mergeCell ref="C42:Q42"/>
    <mergeCell ref="C6:M6"/>
    <mergeCell ref="A8:M8"/>
    <mergeCell ref="A10:B10"/>
    <mergeCell ref="A7:B7"/>
    <mergeCell ref="C38:Q38"/>
    <mergeCell ref="C39:Q39"/>
    <mergeCell ref="C40:Q40"/>
    <mergeCell ref="A33:B33"/>
    <mergeCell ref="A11:M13"/>
    <mergeCell ref="A23:M25"/>
    <mergeCell ref="A21:B21"/>
    <mergeCell ref="C41:Q41"/>
  </mergeCells>
  <phoneticPr fontId="0" type="noConversion"/>
  <pageMargins left="0.19685039370078741" right="0.19685039370078741" top="0.98425196850393704" bottom="0.39370078740157483" header="0.51181102362204722" footer="0.23622047244094491"/>
  <pageSetup paperSize="9" scale="55" orientation="landscape" r:id="rId1"/>
  <headerFooter alignWithMargins="0">
    <oddFooter>&amp;RW 3</oddFooter>
  </headerFooter>
  <colBreaks count="1" manualBreakCount="1">
    <brk id="13" max="42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view="pageBreakPreview" topLeftCell="A18" zoomScaleNormal="100" zoomScaleSheetLayoutView="100" workbookViewId="0">
      <selection activeCell="D34" sqref="D34"/>
    </sheetView>
  </sheetViews>
  <sheetFormatPr defaultRowHeight="12.75" x14ac:dyDescent="0.2"/>
  <cols>
    <col min="1" max="1" width="14.28515625" customWidth="1"/>
    <col min="2" max="2" width="16.42578125" customWidth="1"/>
    <col min="3" max="3" width="20.7109375" customWidth="1"/>
    <col min="4" max="4" width="12.5703125" customWidth="1"/>
    <col min="5" max="5" width="3.42578125" customWidth="1"/>
    <col min="6" max="6" width="34" bestFit="1" customWidth="1"/>
    <col min="7" max="7" width="26.28515625" bestFit="1" customWidth="1"/>
    <col min="8" max="8" width="20.7109375" customWidth="1"/>
    <col min="9" max="9" width="12.5703125" customWidth="1"/>
  </cols>
  <sheetData>
    <row r="1" spans="1:9" s="1" customFormat="1" x14ac:dyDescent="0.2">
      <c r="A1" s="1" t="s">
        <v>30</v>
      </c>
    </row>
    <row r="2" spans="1:9" s="1" customFormat="1" x14ac:dyDescent="0.2"/>
    <row r="3" spans="1:9" s="1" customFormat="1" x14ac:dyDescent="0.2">
      <c r="A3" s="4"/>
      <c r="B3" s="2"/>
    </row>
    <row r="5" spans="1:9" s="5" customFormat="1" ht="18" x14ac:dyDescent="0.25">
      <c r="A5" s="5" t="s">
        <v>1</v>
      </c>
    </row>
    <row r="7" spans="1:9" s="48" customFormat="1" ht="63.75" x14ac:dyDescent="0.2">
      <c r="A7" s="88" t="s">
        <v>31</v>
      </c>
      <c r="B7" s="89" t="s">
        <v>48</v>
      </c>
      <c r="C7" s="89" t="s">
        <v>29</v>
      </c>
      <c r="D7" s="88" t="s">
        <v>47</v>
      </c>
      <c r="E7" s="90"/>
      <c r="F7" s="89" t="s">
        <v>31</v>
      </c>
      <c r="G7" s="89" t="s">
        <v>48</v>
      </c>
      <c r="H7" s="89" t="s">
        <v>29</v>
      </c>
      <c r="I7" s="89" t="s">
        <v>47</v>
      </c>
    </row>
    <row r="8" spans="1:9" ht="12.75" customHeight="1" x14ac:dyDescent="0.2">
      <c r="A8" s="281" t="s">
        <v>32</v>
      </c>
      <c r="B8" s="284" t="s">
        <v>49</v>
      </c>
      <c r="C8" s="278" t="s">
        <v>25</v>
      </c>
      <c r="D8" s="54"/>
      <c r="E8" s="287"/>
      <c r="F8" s="288" t="s">
        <v>37</v>
      </c>
      <c r="G8" s="284" t="s">
        <v>50</v>
      </c>
      <c r="H8" s="278" t="s">
        <v>24</v>
      </c>
      <c r="I8" s="53"/>
    </row>
    <row r="9" spans="1:9" ht="12.75" customHeight="1" x14ac:dyDescent="0.2">
      <c r="A9" s="282"/>
      <c r="B9" s="285"/>
      <c r="C9" s="279"/>
      <c r="D9" s="54">
        <v>1.8</v>
      </c>
      <c r="E9" s="287"/>
      <c r="F9" s="289"/>
      <c r="G9" s="285"/>
      <c r="H9" s="279"/>
      <c r="I9" s="112">
        <v>1</v>
      </c>
    </row>
    <row r="10" spans="1:9" ht="12.75" customHeight="1" x14ac:dyDescent="0.2">
      <c r="A10" s="283"/>
      <c r="B10" s="286"/>
      <c r="C10" s="280"/>
      <c r="D10" s="57"/>
      <c r="E10" s="287"/>
      <c r="F10" s="290"/>
      <c r="G10" s="286"/>
      <c r="H10" s="280"/>
      <c r="I10" s="59"/>
    </row>
    <row r="11" spans="1:9" ht="12.75" customHeight="1" x14ac:dyDescent="0.2">
      <c r="A11" s="281" t="s">
        <v>33</v>
      </c>
      <c r="B11" s="284" t="s">
        <v>87</v>
      </c>
      <c r="C11" s="278" t="s">
        <v>26</v>
      </c>
      <c r="D11" s="54"/>
      <c r="E11" s="287"/>
      <c r="F11" s="288" t="s">
        <v>37</v>
      </c>
      <c r="G11" s="284" t="s">
        <v>97</v>
      </c>
      <c r="H11" s="278" t="s">
        <v>24</v>
      </c>
      <c r="I11" s="53"/>
    </row>
    <row r="12" spans="1:9" ht="12.75" customHeight="1" x14ac:dyDescent="0.2">
      <c r="A12" s="282"/>
      <c r="B12" s="285"/>
      <c r="C12" s="279"/>
      <c r="D12" s="54">
        <v>0.8</v>
      </c>
      <c r="E12" s="287"/>
      <c r="F12" s="289"/>
      <c r="G12" s="285"/>
      <c r="H12" s="279"/>
      <c r="I12" s="112">
        <v>1</v>
      </c>
    </row>
    <row r="13" spans="1:9" ht="12.75" customHeight="1" x14ac:dyDescent="0.2">
      <c r="A13" s="283"/>
      <c r="B13" s="286"/>
      <c r="C13" s="280"/>
      <c r="D13" s="57"/>
      <c r="E13" s="287"/>
      <c r="F13" s="290"/>
      <c r="G13" s="286"/>
      <c r="H13" s="280"/>
      <c r="I13" s="59"/>
    </row>
    <row r="14" spans="1:9" ht="12.75" customHeight="1" x14ac:dyDescent="0.2">
      <c r="A14" s="281" t="s">
        <v>34</v>
      </c>
      <c r="B14" s="9" t="s">
        <v>88</v>
      </c>
      <c r="C14" s="278" t="s">
        <v>26</v>
      </c>
      <c r="D14" s="54"/>
      <c r="E14" s="287"/>
      <c r="F14" s="281" t="s">
        <v>38</v>
      </c>
      <c r="G14" s="284" t="s">
        <v>54</v>
      </c>
      <c r="H14" s="278" t="s">
        <v>24</v>
      </c>
      <c r="I14" s="53"/>
    </row>
    <row r="15" spans="1:9" ht="12.75" customHeight="1" x14ac:dyDescent="0.2">
      <c r="A15" s="282"/>
      <c r="C15" s="279"/>
      <c r="D15" s="54">
        <v>0.8</v>
      </c>
      <c r="E15" s="287"/>
      <c r="F15" s="282"/>
      <c r="G15" s="285"/>
      <c r="H15" s="279"/>
      <c r="I15" s="112">
        <v>1</v>
      </c>
    </row>
    <row r="16" spans="1:9" ht="12.75" customHeight="1" x14ac:dyDescent="0.2">
      <c r="A16" s="283"/>
      <c r="B16" s="12"/>
      <c r="C16" s="280"/>
      <c r="D16" s="57"/>
      <c r="E16" s="287"/>
      <c r="F16" s="283"/>
      <c r="G16" s="286"/>
      <c r="H16" s="280"/>
      <c r="I16" s="59"/>
    </row>
    <row r="17" spans="1:9" ht="12.75" customHeight="1" x14ac:dyDescent="0.2">
      <c r="A17" s="281" t="s">
        <v>35</v>
      </c>
      <c r="B17" s="9" t="s">
        <v>89</v>
      </c>
      <c r="C17" s="278" t="s">
        <v>26</v>
      </c>
      <c r="D17" s="54"/>
      <c r="E17" s="287"/>
      <c r="F17" s="10" t="s">
        <v>56</v>
      </c>
      <c r="G17" s="291"/>
      <c r="H17" s="278" t="s">
        <v>23</v>
      </c>
      <c r="I17" s="53"/>
    </row>
    <row r="18" spans="1:9" ht="12.75" customHeight="1" x14ac:dyDescent="0.2">
      <c r="A18" s="282"/>
      <c r="C18" s="279"/>
      <c r="D18" s="54">
        <v>0.6</v>
      </c>
      <c r="E18" s="287"/>
      <c r="F18" s="10" t="s">
        <v>57</v>
      </c>
      <c r="G18" s="292"/>
      <c r="H18" s="279"/>
      <c r="I18" s="113">
        <v>0.5</v>
      </c>
    </row>
    <row r="19" spans="1:9" ht="12.75" customHeight="1" x14ac:dyDescent="0.2">
      <c r="A19" s="282"/>
      <c r="B19" s="11"/>
      <c r="C19" s="279"/>
      <c r="D19" s="54"/>
      <c r="E19" s="287"/>
      <c r="F19" s="10" t="s">
        <v>58</v>
      </c>
      <c r="G19" s="292"/>
      <c r="H19" s="279"/>
      <c r="I19" s="59"/>
    </row>
    <row r="20" spans="1:9" ht="12.75" customHeight="1" x14ac:dyDescent="0.2">
      <c r="A20" s="283"/>
      <c r="B20" s="12"/>
      <c r="C20" s="280"/>
      <c r="D20" s="55"/>
      <c r="E20" s="287"/>
      <c r="F20" s="10" t="s">
        <v>59</v>
      </c>
      <c r="G20" s="292"/>
      <c r="H20" s="279"/>
      <c r="I20" s="100"/>
    </row>
    <row r="21" spans="1:9" ht="12.75" customHeight="1" x14ac:dyDescent="0.2">
      <c r="A21" s="95" t="s">
        <v>86</v>
      </c>
      <c r="B21" s="11"/>
      <c r="C21" s="96"/>
      <c r="D21" s="99"/>
      <c r="E21" s="120"/>
      <c r="F21" s="123" t="s">
        <v>84</v>
      </c>
      <c r="G21" s="124"/>
      <c r="H21" s="119"/>
      <c r="I21" s="125"/>
    </row>
    <row r="22" spans="1:9" ht="12.75" customHeight="1" x14ac:dyDescent="0.2">
      <c r="A22" s="95"/>
      <c r="B22" s="11"/>
      <c r="C22" s="96"/>
      <c r="D22" s="99"/>
      <c r="E22" s="97"/>
      <c r="F22" s="116" t="s">
        <v>120</v>
      </c>
      <c r="G22" s="116" t="s">
        <v>117</v>
      </c>
      <c r="H22" s="114"/>
      <c r="I22" s="126"/>
    </row>
    <row r="23" spans="1:9" ht="12.75" customHeight="1" x14ac:dyDescent="0.2">
      <c r="A23" s="95"/>
      <c r="B23" s="11"/>
      <c r="C23" s="96"/>
      <c r="D23" s="99"/>
      <c r="E23" s="97"/>
      <c r="F23" s="95"/>
      <c r="G23" s="95" t="s">
        <v>118</v>
      </c>
      <c r="H23" s="94"/>
      <c r="I23" s="100"/>
    </row>
    <row r="24" spans="1:9" ht="26.25" customHeight="1" x14ac:dyDescent="0.2">
      <c r="A24" s="95" t="s">
        <v>90</v>
      </c>
      <c r="B24" s="95" t="s">
        <v>92</v>
      </c>
      <c r="C24" s="95"/>
      <c r="D24" s="102" t="s">
        <v>93</v>
      </c>
      <c r="E24" s="97"/>
      <c r="F24" s="117"/>
      <c r="G24" s="117" t="s">
        <v>119</v>
      </c>
      <c r="H24" s="115"/>
      <c r="I24" s="45"/>
    </row>
    <row r="25" spans="1:9" ht="61.5" customHeight="1" x14ac:dyDescent="0.2">
      <c r="A25" s="95" t="s">
        <v>85</v>
      </c>
      <c r="B25" s="101" t="s">
        <v>91</v>
      </c>
      <c r="C25" s="96"/>
      <c r="D25" s="102" t="s">
        <v>94</v>
      </c>
      <c r="E25" s="97"/>
      <c r="F25" s="10"/>
      <c r="G25" s="93"/>
      <c r="H25" s="94"/>
      <c r="I25" s="100"/>
    </row>
    <row r="26" spans="1:9" ht="12.75" customHeight="1" x14ac:dyDescent="0.2">
      <c r="A26" s="95"/>
      <c r="B26" s="11"/>
      <c r="C26" s="96"/>
      <c r="D26" s="99"/>
      <c r="E26" s="97"/>
      <c r="F26" s="10"/>
      <c r="G26" s="93"/>
      <c r="H26" s="94"/>
      <c r="I26" s="100"/>
    </row>
    <row r="27" spans="1:9" ht="12.75" customHeight="1" x14ac:dyDescent="0.2">
      <c r="A27" s="95"/>
      <c r="B27" s="11"/>
      <c r="C27" s="96"/>
      <c r="D27" s="99"/>
      <c r="E27" s="97"/>
      <c r="F27" s="117"/>
      <c r="G27" s="93"/>
      <c r="H27" s="94"/>
      <c r="I27" s="100"/>
    </row>
    <row r="28" spans="1:9" ht="12.75" customHeight="1" x14ac:dyDescent="0.2">
      <c r="A28" s="281" t="s">
        <v>36</v>
      </c>
      <c r="B28" s="284" t="s">
        <v>95</v>
      </c>
      <c r="C28" s="319" t="s">
        <v>23</v>
      </c>
      <c r="D28" s="53"/>
      <c r="E28" s="322"/>
      <c r="F28" s="10" t="s">
        <v>60</v>
      </c>
      <c r="G28" s="291"/>
      <c r="H28" s="278" t="s">
        <v>23</v>
      </c>
      <c r="I28" s="53"/>
    </row>
    <row r="29" spans="1:9" ht="12.75" customHeight="1" x14ac:dyDescent="0.2">
      <c r="A29" s="282"/>
      <c r="B29" s="285"/>
      <c r="C29" s="320"/>
      <c r="D29" s="112">
        <v>1</v>
      </c>
      <c r="E29" s="322"/>
      <c r="F29" s="10" t="s">
        <v>61</v>
      </c>
      <c r="G29" s="292"/>
      <c r="H29" s="279"/>
      <c r="I29" s="54">
        <v>0.8</v>
      </c>
    </row>
    <row r="30" spans="1:9" ht="12.75" customHeight="1" x14ac:dyDescent="0.2">
      <c r="A30" s="282"/>
      <c r="B30" s="285"/>
      <c r="C30" s="320"/>
      <c r="D30" s="59"/>
      <c r="E30" s="322"/>
      <c r="F30" s="10" t="s">
        <v>62</v>
      </c>
      <c r="G30" s="292"/>
      <c r="H30" s="279"/>
      <c r="I30" s="59"/>
    </row>
    <row r="31" spans="1:9" ht="12.75" customHeight="1" x14ac:dyDescent="0.2">
      <c r="A31" s="283"/>
      <c r="B31" s="286"/>
      <c r="C31" s="321"/>
      <c r="D31" s="35"/>
      <c r="E31" s="322"/>
      <c r="F31" s="13" t="s">
        <v>63</v>
      </c>
      <c r="G31" s="293"/>
      <c r="H31" s="280"/>
      <c r="I31" s="45"/>
    </row>
    <row r="32" spans="1:9" ht="12.75" customHeight="1" x14ac:dyDescent="0.2">
      <c r="A32" s="281" t="s">
        <v>36</v>
      </c>
      <c r="B32" s="284" t="s">
        <v>96</v>
      </c>
      <c r="C32" s="278" t="s">
        <v>24</v>
      </c>
      <c r="D32" s="53"/>
      <c r="E32" s="292"/>
      <c r="F32" s="10" t="s">
        <v>44</v>
      </c>
      <c r="G32" s="291"/>
      <c r="H32" s="278" t="s">
        <v>24</v>
      </c>
      <c r="I32" s="53"/>
    </row>
    <row r="33" spans="1:9" ht="12.75" customHeight="1" x14ac:dyDescent="0.2">
      <c r="A33" s="282"/>
      <c r="B33" s="285"/>
      <c r="C33" s="279"/>
      <c r="D33" s="112">
        <v>1</v>
      </c>
      <c r="E33" s="292"/>
      <c r="F33" s="289" t="s">
        <v>65</v>
      </c>
      <c r="G33" s="292"/>
      <c r="H33" s="279"/>
      <c r="I33" s="54">
        <v>1.7</v>
      </c>
    </row>
    <row r="34" spans="1:9" ht="30" customHeight="1" x14ac:dyDescent="0.2">
      <c r="A34" s="283"/>
      <c r="B34" s="286"/>
      <c r="C34" s="280"/>
      <c r="D34" s="61"/>
      <c r="E34" s="293"/>
      <c r="F34" s="290"/>
      <c r="G34" s="293"/>
      <c r="H34" s="280"/>
      <c r="I34" s="60"/>
    </row>
    <row r="36" spans="1:9" x14ac:dyDescent="0.2">
      <c r="A36" s="252" t="s">
        <v>78</v>
      </c>
      <c r="B36" s="252"/>
      <c r="C36" s="252"/>
      <c r="D36" s="22"/>
      <c r="E36" s="34" t="s">
        <v>71</v>
      </c>
      <c r="F36" s="32"/>
      <c r="G36" s="32"/>
      <c r="H36" s="32"/>
      <c r="I36" s="33"/>
    </row>
    <row r="37" spans="1:9" x14ac:dyDescent="0.2">
      <c r="A37" s="252" t="s">
        <v>76</v>
      </c>
      <c r="B37" s="252"/>
      <c r="C37" s="252"/>
      <c r="D37" s="30"/>
      <c r="E37" s="68" t="s">
        <v>8</v>
      </c>
      <c r="F37" s="28"/>
      <c r="G37" s="28"/>
      <c r="H37" s="28"/>
      <c r="I37" s="29"/>
    </row>
    <row r="38" spans="1:9" x14ac:dyDescent="0.2">
      <c r="A38" s="252" t="s">
        <v>79</v>
      </c>
      <c r="B38" s="252"/>
      <c r="C38" s="252"/>
      <c r="D38" s="23"/>
      <c r="E38" s="20" t="s">
        <v>75</v>
      </c>
      <c r="I38" s="31"/>
    </row>
    <row r="39" spans="1:9" x14ac:dyDescent="0.2">
      <c r="A39" s="294" t="s">
        <v>9</v>
      </c>
      <c r="B39" s="295"/>
      <c r="C39" s="251"/>
      <c r="D39" s="24"/>
      <c r="E39" s="27" t="s">
        <v>74</v>
      </c>
      <c r="F39" s="28"/>
      <c r="G39" s="28"/>
      <c r="H39" s="28"/>
      <c r="I39" s="29"/>
    </row>
    <row r="40" spans="1:9" x14ac:dyDescent="0.2">
      <c r="A40" s="294" t="s">
        <v>28</v>
      </c>
      <c r="B40" s="295"/>
      <c r="C40" s="251"/>
      <c r="D40" s="25"/>
      <c r="E40" s="20" t="s">
        <v>73</v>
      </c>
      <c r="I40" s="31"/>
    </row>
    <row r="41" spans="1:9" x14ac:dyDescent="0.2">
      <c r="A41" s="323" t="s">
        <v>27</v>
      </c>
      <c r="B41" s="296"/>
      <c r="C41" s="297"/>
      <c r="D41" s="40"/>
      <c r="E41" s="27" t="s">
        <v>77</v>
      </c>
      <c r="F41" s="28"/>
      <c r="G41" s="28"/>
      <c r="H41" s="28"/>
      <c r="I41" s="29"/>
    </row>
    <row r="42" spans="1:9" x14ac:dyDescent="0.2">
      <c r="A42" s="294" t="s">
        <v>68</v>
      </c>
      <c r="B42" s="295"/>
      <c r="C42" s="251"/>
      <c r="D42" s="26"/>
      <c r="E42" s="38" t="s">
        <v>72</v>
      </c>
      <c r="F42" s="42"/>
      <c r="G42" s="42"/>
      <c r="H42" s="42"/>
      <c r="I42" s="41"/>
    </row>
  </sheetData>
  <sheetProtection algorithmName="SHA-512" hashValue="hqw5KnV1hdqcCnxEqxwux7aJO484k7o6BOFw0GxAAJH6S4NOgvKbrcjVoaz2CnfXWFT0SJU2nct/LouOv8ZV5Q==" saltValue="Xa+fFeY+dDPcwwYrzJHubg==" spinCount="100000" sheet="1" objects="1" scenarios="1" selectLockedCells="1" selectUnlockedCells="1"/>
  <mergeCells count="45">
    <mergeCell ref="A42:C42"/>
    <mergeCell ref="A8:A10"/>
    <mergeCell ref="B8:B10"/>
    <mergeCell ref="C8:C10"/>
    <mergeCell ref="A11:A13"/>
    <mergeCell ref="B11:B13"/>
    <mergeCell ref="C11:C13"/>
    <mergeCell ref="A14:A16"/>
    <mergeCell ref="C14:C16"/>
    <mergeCell ref="A28:A31"/>
    <mergeCell ref="A32:A34"/>
    <mergeCell ref="B32:B34"/>
    <mergeCell ref="C32:C34"/>
    <mergeCell ref="A41:C41"/>
    <mergeCell ref="A36:C36"/>
    <mergeCell ref="A37:C37"/>
    <mergeCell ref="E8:E10"/>
    <mergeCell ref="F8:F10"/>
    <mergeCell ref="G8:G10"/>
    <mergeCell ref="H8:H10"/>
    <mergeCell ref="E11:E13"/>
    <mergeCell ref="F11:F13"/>
    <mergeCell ref="A17:A20"/>
    <mergeCell ref="C17:C20"/>
    <mergeCell ref="E17:E20"/>
    <mergeCell ref="G11:G13"/>
    <mergeCell ref="H11:H13"/>
    <mergeCell ref="G14:G16"/>
    <mergeCell ref="H14:H16"/>
    <mergeCell ref="H17:H20"/>
    <mergeCell ref="G28:G31"/>
    <mergeCell ref="E14:E16"/>
    <mergeCell ref="F14:F16"/>
    <mergeCell ref="F33:F34"/>
    <mergeCell ref="H28:H31"/>
    <mergeCell ref="G32:G34"/>
    <mergeCell ref="H32:H34"/>
    <mergeCell ref="G17:G20"/>
    <mergeCell ref="A38:C38"/>
    <mergeCell ref="A39:C39"/>
    <mergeCell ref="A40:C40"/>
    <mergeCell ref="E32:E34"/>
    <mergeCell ref="C28:C31"/>
    <mergeCell ref="E28:E31"/>
    <mergeCell ref="B28:B31"/>
  </mergeCells>
  <phoneticPr fontId="0" type="noConversion"/>
  <pageMargins left="0.19685039370078741" right="0.19685039370078741" top="0.98425196850393704" bottom="0.39370078740157483" header="0.51181102362204722" footer="0.23622047244094491"/>
  <pageSetup paperSize="9" scale="70" orientation="landscape" r:id="rId1"/>
  <headerFooter alignWithMargins="0">
    <oddFooter>&amp;RW 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BreakPreview" topLeftCell="A6" zoomScaleNormal="95" zoomScaleSheetLayoutView="100" workbookViewId="0">
      <selection activeCell="G15" sqref="G15"/>
    </sheetView>
  </sheetViews>
  <sheetFormatPr defaultRowHeight="12.75" x14ac:dyDescent="0.2"/>
  <cols>
    <col min="1" max="1" width="53.28515625" customWidth="1"/>
    <col min="2" max="7" width="13.28515625" customWidth="1"/>
  </cols>
  <sheetData>
    <row r="1" spans="1:7" s="1" customFormat="1" x14ac:dyDescent="0.2"/>
    <row r="2" spans="1:7" s="1" customFormat="1" x14ac:dyDescent="0.2"/>
    <row r="3" spans="1:7" s="1" customFormat="1" x14ac:dyDescent="0.2">
      <c r="A3" s="4"/>
    </row>
    <row r="5" spans="1:7" s="5" customFormat="1" ht="18.75" x14ac:dyDescent="0.3">
      <c r="A5" s="5" t="s">
        <v>80</v>
      </c>
    </row>
    <row r="6" spans="1:7" s="5" customFormat="1" ht="18.75" thickBot="1" x14ac:dyDescent="0.3"/>
    <row r="7" spans="1:7" ht="13.5" customHeight="1" thickBot="1" x14ac:dyDescent="0.25">
      <c r="B7" s="255" t="s">
        <v>7</v>
      </c>
      <c r="C7" s="324"/>
      <c r="D7" s="324"/>
      <c r="E7" s="324"/>
      <c r="F7" s="324"/>
      <c r="G7" s="325"/>
    </row>
    <row r="8" spans="1:7" s="19" customFormat="1" x14ac:dyDescent="0.2">
      <c r="B8" s="85"/>
      <c r="C8" s="64" t="s">
        <v>2</v>
      </c>
      <c r="D8" s="64" t="s">
        <v>3</v>
      </c>
      <c r="E8" s="64" t="s">
        <v>4</v>
      </c>
      <c r="F8" s="64" t="s">
        <v>5</v>
      </c>
      <c r="G8" s="65" t="s">
        <v>6</v>
      </c>
    </row>
    <row r="9" spans="1:7" s="49" customFormat="1" ht="25.5" customHeight="1" thickBot="1" x14ac:dyDescent="0.25">
      <c r="A9" s="87"/>
      <c r="B9" s="86"/>
      <c r="C9" s="66" t="s">
        <v>98</v>
      </c>
      <c r="D9" s="66" t="s">
        <v>99</v>
      </c>
      <c r="E9" s="66" t="s">
        <v>100</v>
      </c>
      <c r="F9" s="66" t="s">
        <v>101</v>
      </c>
      <c r="G9" s="67" t="s">
        <v>102</v>
      </c>
    </row>
    <row r="10" spans="1:7" ht="13.5" thickBot="1" x14ac:dyDescent="0.25">
      <c r="A10" s="18" t="s">
        <v>12</v>
      </c>
      <c r="B10" s="103"/>
      <c r="C10" s="103">
        <v>1888.07</v>
      </c>
      <c r="D10" s="103">
        <v>1.05</v>
      </c>
      <c r="E10" s="103">
        <f>D10*1.05</f>
        <v>1.1025</v>
      </c>
      <c r="F10" s="103">
        <f>E10*1.05</f>
        <v>1.1576250000000001</v>
      </c>
      <c r="G10" s="104">
        <f>F10*1.05</f>
        <v>1.2155062500000002</v>
      </c>
    </row>
    <row r="11" spans="1:7" ht="15" customHeight="1" thickBot="1" x14ac:dyDescent="0.25">
      <c r="A11" s="1"/>
      <c r="B11" s="80"/>
      <c r="C11" s="78"/>
      <c r="D11" s="78"/>
      <c r="E11" s="78"/>
      <c r="F11" s="78"/>
      <c r="G11" s="78"/>
    </row>
    <row r="12" spans="1:7" s="71" customFormat="1" ht="18" customHeight="1" thickBot="1" x14ac:dyDescent="0.3">
      <c r="A12" s="302" t="s">
        <v>13</v>
      </c>
      <c r="B12" s="303"/>
      <c r="C12" s="304"/>
      <c r="D12" s="304"/>
      <c r="E12" s="304"/>
      <c r="F12" s="304"/>
      <c r="G12" s="76" t="s">
        <v>10</v>
      </c>
    </row>
    <row r="13" spans="1:7" s="47" customFormat="1" ht="14.25" customHeight="1" x14ac:dyDescent="0.2">
      <c r="A13" s="305"/>
      <c r="B13" s="306"/>
      <c r="C13" s="306"/>
      <c r="D13" s="306"/>
      <c r="E13" s="306"/>
      <c r="F13" s="306"/>
      <c r="G13" s="84"/>
    </row>
    <row r="14" spans="1:7" s="47" customFormat="1" ht="14.25" x14ac:dyDescent="0.2">
      <c r="A14" s="307" t="s">
        <v>2</v>
      </c>
      <c r="B14" s="308"/>
      <c r="C14" s="308"/>
      <c r="D14" s="308"/>
      <c r="E14" s="308"/>
      <c r="F14" s="308"/>
      <c r="G14" s="105">
        <f>C10</f>
        <v>1888.07</v>
      </c>
    </row>
    <row r="15" spans="1:7" s="47" customFormat="1" ht="14.25" customHeight="1" x14ac:dyDescent="0.2">
      <c r="A15" s="307" t="s">
        <v>11</v>
      </c>
      <c r="B15" s="308"/>
      <c r="C15" s="308"/>
      <c r="D15" s="308"/>
      <c r="E15" s="308"/>
      <c r="F15" s="308"/>
      <c r="G15" s="106">
        <v>1.1000000000000001</v>
      </c>
    </row>
    <row r="16" spans="1:7" s="47" customFormat="1" ht="14.25" customHeight="1" x14ac:dyDescent="0.2">
      <c r="A16" s="307" t="s">
        <v>15</v>
      </c>
      <c r="B16" s="308"/>
      <c r="C16" s="308"/>
      <c r="D16" s="308"/>
      <c r="E16" s="308"/>
      <c r="F16" s="308"/>
      <c r="G16" s="107">
        <f>G14*G15</f>
        <v>2076.877</v>
      </c>
    </row>
    <row r="17" spans="1:7" s="47" customFormat="1" ht="6" customHeight="1" x14ac:dyDescent="0.2">
      <c r="A17" s="307"/>
      <c r="B17" s="308"/>
      <c r="C17" s="308"/>
      <c r="D17" s="308"/>
      <c r="E17" s="308"/>
      <c r="F17" s="308"/>
      <c r="G17" s="75"/>
    </row>
    <row r="18" spans="1:7" x14ac:dyDescent="0.2">
      <c r="A18" s="1"/>
      <c r="B18" s="78"/>
      <c r="C18" s="78"/>
      <c r="D18" s="78"/>
      <c r="E18" s="78"/>
      <c r="F18" s="78"/>
      <c r="G18" s="78"/>
    </row>
    <row r="19" spans="1:7" x14ac:dyDescent="0.2">
      <c r="B19" s="22"/>
      <c r="C19" s="252" t="s">
        <v>71</v>
      </c>
      <c r="D19" s="252"/>
      <c r="E19" s="252"/>
      <c r="F19" s="252"/>
      <c r="G19" s="252"/>
    </row>
    <row r="20" spans="1:7" x14ac:dyDescent="0.2">
      <c r="B20" s="30"/>
      <c r="C20" s="309" t="s">
        <v>8</v>
      </c>
      <c r="D20" s="309"/>
      <c r="E20" s="309"/>
      <c r="F20" s="309"/>
      <c r="G20" s="309"/>
    </row>
    <row r="21" spans="1:7" x14ac:dyDescent="0.2">
      <c r="B21" s="23"/>
      <c r="C21" s="252" t="s">
        <v>75</v>
      </c>
      <c r="D21" s="252"/>
      <c r="E21" s="252"/>
      <c r="F21" s="252"/>
      <c r="G21" s="252"/>
    </row>
    <row r="22" spans="1:7" x14ac:dyDescent="0.2">
      <c r="B22" s="24"/>
      <c r="C22" s="252" t="s">
        <v>74</v>
      </c>
      <c r="D22" s="252"/>
      <c r="E22" s="252"/>
      <c r="F22" s="252"/>
      <c r="G22" s="252"/>
    </row>
    <row r="23" spans="1:7" x14ac:dyDescent="0.2">
      <c r="B23" s="25"/>
      <c r="C23" s="252" t="s">
        <v>73</v>
      </c>
      <c r="D23" s="252"/>
      <c r="E23" s="252"/>
      <c r="F23" s="252"/>
      <c r="G23" s="252"/>
    </row>
    <row r="24" spans="1:7" x14ac:dyDescent="0.2">
      <c r="B24" s="40"/>
      <c r="C24" s="252" t="s">
        <v>77</v>
      </c>
      <c r="D24" s="252"/>
      <c r="E24" s="252"/>
      <c r="F24" s="252"/>
      <c r="G24" s="252"/>
    </row>
    <row r="25" spans="1:7" x14ac:dyDescent="0.2">
      <c r="B25" s="26"/>
      <c r="C25" s="252" t="s">
        <v>72</v>
      </c>
      <c r="D25" s="252"/>
      <c r="E25" s="252"/>
      <c r="F25" s="252"/>
      <c r="G25" s="252"/>
    </row>
  </sheetData>
  <sheetProtection algorithmName="SHA-512" hashValue="oyu2BJYv4K3WHJLUvsThZo3svgUZ7tF3cmjIOKPmYbhUWoDke6yidV+wEXhhalxhXkqm2r2GOHaJ6qb3m4SjBw==" saltValue="axeMl0GU81BVw6QLdF8zyQ==" spinCount="100000" sheet="1" objects="1" scenarios="1" selectLockedCells="1" selectUnlockedCells="1"/>
  <mergeCells count="14">
    <mergeCell ref="C23:G23"/>
    <mergeCell ref="C24:G24"/>
    <mergeCell ref="C25:G25"/>
    <mergeCell ref="A13:F13"/>
    <mergeCell ref="A14:F14"/>
    <mergeCell ref="A15:F15"/>
    <mergeCell ref="C19:G19"/>
    <mergeCell ref="C20:G20"/>
    <mergeCell ref="B7:G7"/>
    <mergeCell ref="A12:F12"/>
    <mergeCell ref="C21:G21"/>
    <mergeCell ref="C22:G22"/>
    <mergeCell ref="A16:F16"/>
    <mergeCell ref="A17:F17"/>
  </mergeCells>
  <phoneticPr fontId="0" type="noConversion"/>
  <pageMargins left="0.19685039370078741" right="0.19685039370078741" top="0.98425196850393704" bottom="0.39370078740157483" header="0.51181102362204722" footer="0.23622047244094491"/>
  <pageSetup paperSize="9" orientation="landscape" r:id="rId1"/>
  <headerFooter alignWithMargins="0">
    <oddFooter>&amp;RW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Sewerage Devlpment Contrib 1</vt:lpstr>
      <vt:lpstr>Sewerage per Land use Type </vt:lpstr>
      <vt:lpstr>Sewerage Annual Increase</vt:lpstr>
      <vt:lpstr>Water Develpment Contrib 1 </vt:lpstr>
      <vt:lpstr>Water per Land use Type</vt:lpstr>
      <vt:lpstr>Water Annual Increase</vt:lpstr>
      <vt:lpstr>'Water Annual Increase'!Print_Area</vt:lpstr>
      <vt:lpstr>'Water Develpment Contrib 1 '!Print_Area</vt:lpstr>
      <vt:lpstr>'Water per Land use Type'!Print_Area</vt:lpstr>
    </vt:vector>
  </TitlesOfParts>
  <Company>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Stewart Scott (Pty) Ltd</dc:creator>
  <cp:lastModifiedBy>Abdullah Moolla</cp:lastModifiedBy>
  <cp:lastPrinted>2022-03-10T06:26:21Z</cp:lastPrinted>
  <dcterms:created xsi:type="dcterms:W3CDTF">2009-09-19T13:08:02Z</dcterms:created>
  <dcterms:modified xsi:type="dcterms:W3CDTF">2023-09-15T10:12:49Z</dcterms:modified>
</cp:coreProperties>
</file>